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5\TORNEOS DE LA FEDERACION\09 - GLCE - Regional Menores 2025\"/>
    </mc:Choice>
  </mc:AlternateContent>
  <xr:revisionPtr revIDLastSave="0" documentId="13_ncr:1_{A7C0750C-C1CC-4B65-82E8-A7653B1AC2FA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 SABADO" sheetId="16" r:id="rId12"/>
    <sheet name="TODOS GROSS" sheetId="15" state="hidden" r:id="rId13"/>
    <sheet name="HORA DOMINGO" sheetId="17" r:id="rId14"/>
  </sheets>
  <externalReferences>
    <externalReference r:id="rId15"/>
  </externalReferences>
  <calcPr calcId="191029"/>
</workbook>
</file>

<file path=xl/calcChain.xml><?xml version="1.0" encoding="utf-8"?>
<calcChain xmlns="http://schemas.openxmlformats.org/spreadsheetml/2006/main">
  <c r="F29" i="13" l="1"/>
  <c r="E29" i="13"/>
  <c r="G29" i="13" s="1"/>
  <c r="D29" i="13"/>
  <c r="C29" i="13"/>
  <c r="B29" i="13"/>
  <c r="A29" i="13"/>
  <c r="K12" i="4"/>
  <c r="H48" i="13"/>
  <c r="G48" i="13"/>
  <c r="H47" i="13"/>
  <c r="G47" i="13"/>
  <c r="H42" i="13"/>
  <c r="G42" i="13"/>
  <c r="H41" i="13"/>
  <c r="G41" i="13"/>
  <c r="E18" i="14"/>
  <c r="D18" i="14"/>
  <c r="C18" i="14"/>
  <c r="B18" i="14"/>
  <c r="A18" i="14"/>
  <c r="F16" i="10"/>
  <c r="F18" i="10"/>
  <c r="F10" i="10"/>
  <c r="F15" i="10"/>
  <c r="F17" i="10"/>
  <c r="F11" i="10"/>
  <c r="F13" i="10"/>
  <c r="F14" i="10"/>
  <c r="F12" i="10"/>
  <c r="F10" i="6"/>
  <c r="D65" i="14"/>
  <c r="B65" i="14"/>
  <c r="A65" i="14"/>
  <c r="D64" i="14"/>
  <c r="B64" i="14"/>
  <c r="A64" i="14"/>
  <c r="D63" i="14"/>
  <c r="B63" i="14"/>
  <c r="A63" i="14"/>
  <c r="D62" i="14"/>
  <c r="B62" i="14"/>
  <c r="A62" i="14"/>
  <c r="D61" i="14"/>
  <c r="B61" i="14"/>
  <c r="A61" i="14"/>
  <c r="D60" i="14"/>
  <c r="B60" i="14"/>
  <c r="A60" i="14"/>
  <c r="D59" i="14"/>
  <c r="B59" i="14"/>
  <c r="A59" i="14"/>
  <c r="D58" i="14"/>
  <c r="B58" i="14"/>
  <c r="A58" i="14"/>
  <c r="D57" i="14"/>
  <c r="B57" i="14"/>
  <c r="A57" i="14"/>
  <c r="F21" i="7"/>
  <c r="I55" i="17" l="1"/>
  <c r="I54" i="17"/>
  <c r="I53" i="17"/>
  <c r="I51" i="17"/>
  <c r="I50" i="17"/>
  <c r="I49" i="17"/>
  <c r="I46" i="17"/>
  <c r="I45" i="17"/>
  <c r="I44" i="17"/>
  <c r="I43" i="17"/>
  <c r="I42" i="17"/>
  <c r="I41" i="17"/>
  <c r="I40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5" i="17"/>
  <c r="I14" i="17"/>
  <c r="I13" i="17"/>
  <c r="I12" i="17"/>
  <c r="I11" i="17"/>
  <c r="I10" i="17"/>
  <c r="I9" i="17"/>
  <c r="J30" i="17" s="1"/>
  <c r="I8" i="17"/>
  <c r="I6" i="17"/>
  <c r="A5" i="17"/>
  <c r="A1" i="17"/>
  <c r="G17" i="8"/>
  <c r="H17" i="8" s="1"/>
  <c r="G14" i="8"/>
  <c r="H14" i="8" s="1"/>
  <c r="G16" i="8"/>
  <c r="H16" i="8" s="1"/>
  <c r="G11" i="8"/>
  <c r="H11" i="8" s="1"/>
  <c r="G18" i="8"/>
  <c r="H18" i="8" s="1"/>
  <c r="G13" i="8"/>
  <c r="H13" i="8" s="1"/>
  <c r="G12" i="8"/>
  <c r="H12" i="8" s="1"/>
  <c r="G15" i="8"/>
  <c r="H15" i="8" s="1"/>
  <c r="J55" i="17" l="1"/>
  <c r="J56" i="17" s="1"/>
  <c r="K20" i="8"/>
  <c r="L20" i="8" s="1"/>
  <c r="K18" i="8"/>
  <c r="L18" i="8" s="1"/>
  <c r="K17" i="8"/>
  <c r="L17" i="8" s="1"/>
  <c r="K16" i="8"/>
  <c r="L16" i="8" s="1"/>
  <c r="K15" i="8"/>
  <c r="L15" i="8" s="1"/>
  <c r="Q26" i="1"/>
  <c r="K26" i="1"/>
  <c r="L26" i="1" s="1"/>
  <c r="G22" i="1"/>
  <c r="Q25" i="1"/>
  <c r="K23" i="1"/>
  <c r="L23" i="1" s="1"/>
  <c r="G21" i="1"/>
  <c r="Q24" i="1"/>
  <c r="K25" i="1"/>
  <c r="L25" i="1" s="1"/>
  <c r="G23" i="1"/>
  <c r="H23" i="1" s="1"/>
  <c r="I33" i="16"/>
  <c r="I32" i="16"/>
  <c r="I31" i="16"/>
  <c r="I30" i="16"/>
  <c r="I29" i="16"/>
  <c r="I28" i="16"/>
  <c r="I27" i="16"/>
  <c r="I26" i="16"/>
  <c r="I24" i="16"/>
  <c r="I23" i="16"/>
  <c r="I22" i="16"/>
  <c r="I21" i="16"/>
  <c r="I20" i="16"/>
  <c r="I19" i="16"/>
  <c r="I17" i="16"/>
  <c r="I16" i="16"/>
  <c r="I15" i="16"/>
  <c r="I14" i="16"/>
  <c r="I13" i="16"/>
  <c r="J33" i="16" s="1"/>
  <c r="N16" i="8" l="1"/>
  <c r="N17" i="8"/>
  <c r="N18" i="8"/>
  <c r="N15" i="8"/>
  <c r="N23" i="1"/>
  <c r="M16" i="8"/>
  <c r="M18" i="8"/>
  <c r="M15" i="8"/>
  <c r="M17" i="8"/>
  <c r="H22" i="1"/>
  <c r="H21" i="1"/>
  <c r="M23" i="1" s="1"/>
  <c r="A32" i="14"/>
  <c r="F42" i="14"/>
  <c r="F36" i="14"/>
  <c r="F30" i="14"/>
  <c r="F24" i="14"/>
  <c r="H36" i="13"/>
  <c r="G36" i="13"/>
  <c r="H35" i="13"/>
  <c r="G35" i="13"/>
  <c r="G30" i="13"/>
  <c r="F30" i="7"/>
  <c r="F29" i="7"/>
  <c r="F28" i="7"/>
  <c r="F16" i="7"/>
  <c r="F18" i="7"/>
  <c r="F12" i="7"/>
  <c r="F15" i="7"/>
  <c r="F13" i="7"/>
  <c r="F20" i="7"/>
  <c r="F19" i="7"/>
  <c r="F22" i="7"/>
  <c r="F17" i="7"/>
  <c r="F14" i="7"/>
  <c r="F11" i="7"/>
  <c r="F10" i="7"/>
  <c r="F26" i="9"/>
  <c r="F25" i="9"/>
  <c r="F11" i="9"/>
  <c r="F14" i="9"/>
  <c r="F13" i="9"/>
  <c r="F16" i="9"/>
  <c r="F15" i="9"/>
  <c r="F17" i="9"/>
  <c r="F18" i="9"/>
  <c r="F19" i="9"/>
  <c r="F20" i="9"/>
  <c r="F12" i="9"/>
  <c r="F10" i="9"/>
  <c r="F9" i="9"/>
  <c r="F33" i="10"/>
  <c r="F32" i="10"/>
  <c r="F31" i="10"/>
  <c r="F30" i="10"/>
  <c r="F29" i="10"/>
  <c r="F28" i="10"/>
  <c r="F27" i="10"/>
  <c r="F26" i="10"/>
  <c r="F25" i="10"/>
  <c r="F24" i="10"/>
  <c r="F23" i="10"/>
  <c r="K13" i="8"/>
  <c r="L13" i="8" s="1"/>
  <c r="N13" i="8"/>
  <c r="K19" i="8"/>
  <c r="L19" i="8" s="1"/>
  <c r="K14" i="8"/>
  <c r="L14" i="8" s="1"/>
  <c r="K12" i="8"/>
  <c r="L12" i="8" s="1"/>
  <c r="K11" i="8"/>
  <c r="L11" i="8" s="1"/>
  <c r="G37" i="5"/>
  <c r="K43" i="5"/>
  <c r="L43" i="5" s="1"/>
  <c r="K42" i="5"/>
  <c r="L42" i="5" s="1"/>
  <c r="G35" i="5"/>
  <c r="K40" i="5"/>
  <c r="L40" i="5" s="1"/>
  <c r="G39" i="5"/>
  <c r="K36" i="5"/>
  <c r="L36" i="5" s="1"/>
  <c r="G34" i="5"/>
  <c r="K41" i="5"/>
  <c r="L41" i="5" s="1"/>
  <c r="G33" i="5"/>
  <c r="K37" i="5"/>
  <c r="L37" i="5" s="1"/>
  <c r="G38" i="5"/>
  <c r="K39" i="5"/>
  <c r="L39" i="5" s="1"/>
  <c r="G43" i="5"/>
  <c r="K38" i="5"/>
  <c r="L38" i="5" s="1"/>
  <c r="G42" i="5"/>
  <c r="K35" i="5"/>
  <c r="L35" i="5" s="1"/>
  <c r="G41" i="5"/>
  <c r="K33" i="5"/>
  <c r="L33" i="5" s="1"/>
  <c r="G40" i="5"/>
  <c r="K34" i="5"/>
  <c r="L34" i="5" s="1"/>
  <c r="G36" i="5"/>
  <c r="K32" i="5"/>
  <c r="L32" i="5" s="1"/>
  <c r="G32" i="5"/>
  <c r="G13" i="5"/>
  <c r="H13" i="5" s="1"/>
  <c r="K11" i="5"/>
  <c r="L11" i="5" s="1"/>
  <c r="K13" i="5"/>
  <c r="L13" i="5" s="1"/>
  <c r="G12" i="5"/>
  <c r="H12" i="5" s="1"/>
  <c r="K14" i="5"/>
  <c r="L14" i="5" s="1"/>
  <c r="G17" i="5"/>
  <c r="K16" i="5"/>
  <c r="L16" i="5" s="1"/>
  <c r="G15" i="5"/>
  <c r="H15" i="5" s="1"/>
  <c r="K27" i="5"/>
  <c r="L27" i="5" s="1"/>
  <c r="G16" i="5"/>
  <c r="H16" i="5" s="1"/>
  <c r="K15" i="5"/>
  <c r="L15" i="5" s="1"/>
  <c r="G10" i="5"/>
  <c r="K18" i="5"/>
  <c r="L18" i="5" s="1"/>
  <c r="G19" i="5"/>
  <c r="H19" i="5" s="1"/>
  <c r="K17" i="5"/>
  <c r="L17" i="5" s="1"/>
  <c r="G20" i="5"/>
  <c r="H20" i="5" s="1"/>
  <c r="K19" i="5"/>
  <c r="L19" i="5" s="1"/>
  <c r="K20" i="5"/>
  <c r="L20" i="5" s="1"/>
  <c r="G11" i="5"/>
  <c r="H11" i="5" s="1"/>
  <c r="K21" i="5"/>
  <c r="L21" i="5" s="1"/>
  <c r="G22" i="5"/>
  <c r="H22" i="5" s="1"/>
  <c r="K24" i="5"/>
  <c r="L24" i="5" s="1"/>
  <c r="G24" i="5"/>
  <c r="H24" i="5" s="1"/>
  <c r="K22" i="5"/>
  <c r="L22" i="5" s="1"/>
  <c r="G14" i="5"/>
  <c r="H14" i="5" s="1"/>
  <c r="K23" i="5"/>
  <c r="L23" i="5" s="1"/>
  <c r="G21" i="5"/>
  <c r="H21" i="5" s="1"/>
  <c r="K25" i="5"/>
  <c r="L25" i="5" s="1"/>
  <c r="N39" i="5" l="1"/>
  <c r="N34" i="5"/>
  <c r="N35" i="5"/>
  <c r="N40" i="5"/>
  <c r="N14" i="8"/>
  <c r="N12" i="8"/>
  <c r="N11" i="8"/>
  <c r="N41" i="5"/>
  <c r="N43" i="5"/>
  <c r="N32" i="5"/>
  <c r="N33" i="5"/>
  <c r="N38" i="5"/>
  <c r="N37" i="5"/>
  <c r="N36" i="5"/>
  <c r="N42" i="5"/>
  <c r="M20" i="5"/>
  <c r="M24" i="5"/>
  <c r="N22" i="5"/>
  <c r="N16" i="5"/>
  <c r="H17" i="5"/>
  <c r="M17" i="5" s="1"/>
  <c r="M15" i="5"/>
  <c r="N21" i="5"/>
  <c r="H10" i="5"/>
  <c r="M11" i="5" s="1"/>
  <c r="M14" i="5"/>
  <c r="M12" i="8"/>
  <c r="M13" i="8"/>
  <c r="M11" i="8"/>
  <c r="M14" i="8"/>
  <c r="H36" i="5"/>
  <c r="H41" i="5"/>
  <c r="H43" i="5"/>
  <c r="M43" i="5" s="1"/>
  <c r="H33" i="5"/>
  <c r="H39" i="5"/>
  <c r="H32" i="5"/>
  <c r="M32" i="5" s="1"/>
  <c r="H40" i="5"/>
  <c r="H42" i="5"/>
  <c r="H38" i="5"/>
  <c r="H34" i="5"/>
  <c r="H35" i="5"/>
  <c r="H37" i="5"/>
  <c r="M21" i="5"/>
  <c r="M16" i="5"/>
  <c r="M22" i="5"/>
  <c r="N24" i="5"/>
  <c r="N20" i="5"/>
  <c r="N17" i="5"/>
  <c r="N15" i="5"/>
  <c r="N14" i="5"/>
  <c r="N11" i="5"/>
  <c r="M33" i="5" l="1"/>
  <c r="M40" i="5"/>
  <c r="M34" i="5"/>
  <c r="M38" i="5"/>
  <c r="M41" i="5"/>
  <c r="M42" i="5"/>
  <c r="M39" i="5"/>
  <c r="M36" i="5"/>
  <c r="M37" i="5"/>
  <c r="M35" i="5"/>
  <c r="A2" i="4"/>
  <c r="A1" i="4"/>
  <c r="Q33" i="5"/>
  <c r="Q34" i="5"/>
  <c r="Q35" i="5"/>
  <c r="Q36" i="5"/>
  <c r="Q37" i="5"/>
  <c r="Q38" i="5"/>
  <c r="Q39" i="5"/>
  <c r="Q40" i="5"/>
  <c r="Q41" i="5"/>
  <c r="Q42" i="5"/>
  <c r="Q43" i="5"/>
  <c r="V11" i="9" l="1"/>
  <c r="E12" i="14" l="1"/>
  <c r="F12" i="14" s="1"/>
  <c r="H24" i="13"/>
  <c r="H23" i="13"/>
  <c r="G18" i="5"/>
  <c r="G23" i="5"/>
  <c r="K10" i="5"/>
  <c r="L10" i="5" s="1"/>
  <c r="K12" i="5"/>
  <c r="L12" i="5" s="1"/>
  <c r="G15" i="4"/>
  <c r="G10" i="4"/>
  <c r="K18" i="4"/>
  <c r="L18" i="4" s="1"/>
  <c r="G19" i="4"/>
  <c r="K22" i="4"/>
  <c r="L22" i="4" s="1"/>
  <c r="G14" i="4"/>
  <c r="H14" i="4" s="1"/>
  <c r="K24" i="4"/>
  <c r="L24" i="4" s="1"/>
  <c r="G24" i="4"/>
  <c r="K15" i="4"/>
  <c r="L15" i="4" s="1"/>
  <c r="G16" i="4"/>
  <c r="K23" i="4"/>
  <c r="L23" i="4" s="1"/>
  <c r="G13" i="4"/>
  <c r="K21" i="4"/>
  <c r="L21" i="4" s="1"/>
  <c r="G22" i="4"/>
  <c r="H22" i="4" s="1"/>
  <c r="G12" i="4"/>
  <c r="K19" i="4"/>
  <c r="L19" i="4" s="1"/>
  <c r="G25" i="4"/>
  <c r="K17" i="4"/>
  <c r="L17" i="4" s="1"/>
  <c r="G17" i="4"/>
  <c r="K14" i="4"/>
  <c r="L14" i="4" s="1"/>
  <c r="G23" i="4"/>
  <c r="H23" i="4" s="1"/>
  <c r="K20" i="4"/>
  <c r="L20" i="4" s="1"/>
  <c r="G18" i="4"/>
  <c r="L12" i="4"/>
  <c r="G11" i="4"/>
  <c r="K10" i="4"/>
  <c r="L10" i="4" s="1"/>
  <c r="G21" i="4"/>
  <c r="K13" i="4"/>
  <c r="L13" i="4" s="1"/>
  <c r="K16" i="4"/>
  <c r="L16" i="4" s="1"/>
  <c r="G20" i="4"/>
  <c r="K11" i="4"/>
  <c r="L11" i="4" s="1"/>
  <c r="G13" i="1"/>
  <c r="H13" i="1"/>
  <c r="K13" i="1"/>
  <c r="G14" i="1"/>
  <c r="H14" i="1"/>
  <c r="K14" i="1"/>
  <c r="N14" i="1" s="1"/>
  <c r="K12" i="1"/>
  <c r="L12" i="1" s="1"/>
  <c r="G12" i="1"/>
  <c r="K11" i="1"/>
  <c r="L11" i="1" s="1"/>
  <c r="G11" i="1"/>
  <c r="K24" i="1"/>
  <c r="L24" i="1" s="1"/>
  <c r="G24" i="1"/>
  <c r="K22" i="1"/>
  <c r="L22" i="1" s="1"/>
  <c r="G26" i="1"/>
  <c r="N26" i="1" s="1"/>
  <c r="K20" i="1"/>
  <c r="L20" i="1" s="1"/>
  <c r="G20" i="1"/>
  <c r="K19" i="1"/>
  <c r="L19" i="1" s="1"/>
  <c r="G25" i="1"/>
  <c r="N25" i="1" s="1"/>
  <c r="H16" i="13"/>
  <c r="N23" i="5" l="1"/>
  <c r="N19" i="5"/>
  <c r="N18" i="5"/>
  <c r="N13" i="5"/>
  <c r="N13" i="1"/>
  <c r="L14" i="1"/>
  <c r="L13" i="1"/>
  <c r="N10" i="4"/>
  <c r="N16" i="4"/>
  <c r="N20" i="4"/>
  <c r="N17" i="4"/>
  <c r="N23" i="4"/>
  <c r="N24" i="4"/>
  <c r="N18" i="4"/>
  <c r="N11" i="4"/>
  <c r="N12" i="4"/>
  <c r="N19" i="4"/>
  <c r="N15" i="4"/>
  <c r="N12" i="5"/>
  <c r="N10" i="5"/>
  <c r="H18" i="5"/>
  <c r="H23" i="5"/>
  <c r="N13" i="4"/>
  <c r="H11" i="4"/>
  <c r="M11" i="4" s="1"/>
  <c r="N14" i="4"/>
  <c r="H25" i="4"/>
  <c r="N21" i="4"/>
  <c r="H16" i="4"/>
  <c r="N22" i="4"/>
  <c r="H20" i="4"/>
  <c r="H21" i="4"/>
  <c r="H18" i="4"/>
  <c r="H17" i="4"/>
  <c r="H12" i="4"/>
  <c r="H13" i="4"/>
  <c r="M13" i="4" s="1"/>
  <c r="H24" i="4"/>
  <c r="H19" i="4"/>
  <c r="H10" i="4"/>
  <c r="H15" i="4"/>
  <c r="N22" i="1"/>
  <c r="N12" i="1"/>
  <c r="M13" i="1"/>
  <c r="M14" i="1"/>
  <c r="N20" i="1"/>
  <c r="N24" i="1"/>
  <c r="N11" i="1"/>
  <c r="H12" i="1"/>
  <c r="M12" i="1" s="1"/>
  <c r="H11" i="1"/>
  <c r="M11" i="1" s="1"/>
  <c r="H25" i="1"/>
  <c r="H26" i="1"/>
  <c r="H20" i="1"/>
  <c r="M20" i="1" s="1"/>
  <c r="H24" i="1"/>
  <c r="M24" i="1" s="1"/>
  <c r="M22" i="1" l="1"/>
  <c r="M26" i="1"/>
  <c r="M25" i="1"/>
  <c r="M23" i="5"/>
  <c r="M19" i="5"/>
  <c r="M18" i="5"/>
  <c r="M13" i="5"/>
  <c r="M16" i="4"/>
  <c r="M19" i="4"/>
  <c r="M24" i="4"/>
  <c r="M20" i="4"/>
  <c r="M17" i="4"/>
  <c r="M15" i="4"/>
  <c r="M18" i="4"/>
  <c r="M21" i="4"/>
  <c r="M23" i="4"/>
  <c r="M10" i="4"/>
  <c r="M22" i="4"/>
  <c r="M14" i="4"/>
  <c r="M12" i="4"/>
  <c r="M10" i="5"/>
  <c r="M12" i="5"/>
  <c r="E17" i="14"/>
  <c r="D17" i="14"/>
  <c r="C17" i="14"/>
  <c r="B17" i="14"/>
  <c r="A17" i="14"/>
  <c r="H17" i="13" l="1"/>
  <c r="Q21" i="5" l="1"/>
  <c r="Q22" i="5"/>
  <c r="Q23" i="5"/>
  <c r="Q24" i="5"/>
  <c r="Q25" i="5"/>
  <c r="A6" i="12" l="1"/>
  <c r="A6" i="6"/>
  <c r="A6" i="7"/>
  <c r="A6" i="9"/>
  <c r="K21" i="1" l="1"/>
  <c r="L21" i="1" s="1"/>
  <c r="G19" i="1"/>
  <c r="N19" i="1" s="1"/>
  <c r="Q18" i="8"/>
  <c r="Q17" i="8"/>
  <c r="Q16" i="8"/>
  <c r="Q15" i="8"/>
  <c r="Q14" i="8"/>
  <c r="Q13" i="8"/>
  <c r="Q12" i="8"/>
  <c r="Q11" i="8"/>
  <c r="Q32" i="5"/>
  <c r="Q20" i="5"/>
  <c r="Q19" i="5"/>
  <c r="Q18" i="5"/>
  <c r="Q17" i="5"/>
  <c r="Q16" i="5"/>
  <c r="Q15" i="5"/>
  <c r="Q14" i="5"/>
  <c r="Q13" i="5"/>
  <c r="Q12" i="5"/>
  <c r="Q11" i="5"/>
  <c r="Q10" i="5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23" i="1"/>
  <c r="Q22" i="1"/>
  <c r="Q21" i="1"/>
  <c r="Q20" i="1"/>
  <c r="Q19" i="1"/>
  <c r="Q12" i="1"/>
  <c r="Q11" i="1"/>
  <c r="H19" i="1" l="1"/>
  <c r="N21" i="1"/>
  <c r="M21" i="1" l="1"/>
  <c r="M19" i="1"/>
  <c r="D40" i="13"/>
  <c r="H30" i="13"/>
  <c r="H29" i="13"/>
  <c r="H18" i="13"/>
  <c r="D22" i="13"/>
  <c r="D16" i="13"/>
  <c r="F46" i="13"/>
  <c r="F45" i="13"/>
  <c r="E45" i="13"/>
  <c r="E40" i="13"/>
  <c r="E33" i="13"/>
  <c r="E27" i="13"/>
  <c r="F22" i="13" l="1"/>
  <c r="F21" i="13"/>
  <c r="E28" i="13"/>
  <c r="E46" i="13"/>
  <c r="G46" i="13" s="1"/>
  <c r="G45" i="13"/>
  <c r="F39" i="13"/>
  <c r="E39" i="13"/>
  <c r="F40" i="13"/>
  <c r="G40" i="13" s="1"/>
  <c r="F34" i="13"/>
  <c r="E34" i="13"/>
  <c r="F33" i="13"/>
  <c r="G33" i="13" s="1"/>
  <c r="F27" i="13"/>
  <c r="G27" i="13" s="1"/>
  <c r="F28" i="13"/>
  <c r="E21" i="13"/>
  <c r="E22" i="13"/>
  <c r="F15" i="13"/>
  <c r="G22" i="13" l="1"/>
  <c r="G21" i="13"/>
  <c r="G28" i="13"/>
  <c r="G39" i="13"/>
  <c r="G34" i="13"/>
  <c r="E15" i="13" l="1"/>
  <c r="G15" i="13" s="1"/>
  <c r="A1" i="7" l="1"/>
  <c r="E49" i="14" l="1"/>
  <c r="D49" i="14"/>
  <c r="C49" i="14"/>
  <c r="B49" i="14"/>
  <c r="A49" i="14"/>
  <c r="F49" i="14" l="1"/>
  <c r="F18" i="14"/>
  <c r="D46" i="13" l="1"/>
  <c r="C46" i="13"/>
  <c r="B46" i="13"/>
  <c r="A46" i="13"/>
  <c r="D45" i="13"/>
  <c r="C45" i="13"/>
  <c r="B45" i="13"/>
  <c r="A45" i="13"/>
  <c r="E48" i="14" l="1"/>
  <c r="E35" i="14"/>
  <c r="D35" i="14"/>
  <c r="C35" i="14"/>
  <c r="B35" i="14"/>
  <c r="A35" i="14"/>
  <c r="W12" i="9"/>
  <c r="W11" i="9"/>
  <c r="V12" i="9"/>
  <c r="U12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E29" i="14"/>
  <c r="D29" i="14"/>
  <c r="C29" i="14"/>
  <c r="B29" i="14"/>
  <c r="A29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6" i="14"/>
  <c r="D16" i="14"/>
  <c r="C16" i="14"/>
  <c r="B16" i="14"/>
  <c r="A16" i="14"/>
  <c r="A26" i="14"/>
  <c r="E11" i="14"/>
  <c r="D11" i="14"/>
  <c r="C11" i="14"/>
  <c r="B11" i="14"/>
  <c r="A11" i="14"/>
  <c r="E10" i="14"/>
  <c r="D10" i="14"/>
  <c r="C10" i="14"/>
  <c r="B10" i="14"/>
  <c r="A1" i="14"/>
  <c r="A2" i="6"/>
  <c r="A1" i="6"/>
  <c r="A2" i="7" l="1"/>
  <c r="A2" i="9"/>
  <c r="A1" i="9"/>
  <c r="A1" i="5"/>
  <c r="A2" i="5"/>
  <c r="A6" i="5"/>
  <c r="A6" i="4" s="1"/>
  <c r="D56" i="14" l="1"/>
  <c r="B56" i="14"/>
  <c r="A56" i="14"/>
  <c r="A5" i="13" l="1"/>
  <c r="A5" i="8" l="1"/>
  <c r="A5" i="5"/>
  <c r="A5" i="4"/>
  <c r="C40" i="13" l="1"/>
  <c r="B40" i="13"/>
  <c r="A40" i="13"/>
  <c r="D39" i="13"/>
  <c r="C39" i="13"/>
  <c r="B39" i="13"/>
  <c r="A39" i="13"/>
  <c r="A37" i="13"/>
  <c r="A34" i="13" l="1"/>
  <c r="B34" i="13"/>
  <c r="C34" i="13"/>
  <c r="D34" i="13"/>
  <c r="D48" i="14" l="1"/>
  <c r="C48" i="14"/>
  <c r="B48" i="14"/>
  <c r="A48" i="14"/>
  <c r="A46" i="14"/>
  <c r="A22" i="14" l="1"/>
  <c r="A20" i="14"/>
  <c r="A14" i="14"/>
  <c r="A10" i="14"/>
  <c r="A8" i="14"/>
  <c r="A6" i="14"/>
  <c r="A3" i="14"/>
  <c r="A2" i="14"/>
  <c r="C22" i="13" l="1"/>
  <c r="B22" i="13"/>
  <c r="A22" i="13"/>
  <c r="D21" i="13"/>
  <c r="C21" i="13"/>
  <c r="B21" i="13"/>
  <c r="A21" i="13"/>
  <c r="A19" i="13"/>
  <c r="A31" i="13"/>
  <c r="G12" i="13"/>
  <c r="H12" i="13" s="1"/>
  <c r="G11" i="13"/>
  <c r="H11" i="13" s="1"/>
  <c r="A1" i="13"/>
  <c r="A2" i="13"/>
  <c r="A6" i="13"/>
  <c r="A7" i="13"/>
  <c r="A9" i="13"/>
  <c r="B9" i="13"/>
  <c r="C9" i="13"/>
  <c r="D9" i="13"/>
  <c r="E9" i="13"/>
  <c r="F9" i="13"/>
  <c r="G9" i="13"/>
  <c r="A10" i="13"/>
  <c r="B10" i="13"/>
  <c r="C10" i="13"/>
  <c r="D10" i="13"/>
  <c r="E10" i="13"/>
  <c r="F10" i="13"/>
  <c r="G10" i="13"/>
  <c r="A13" i="13"/>
  <c r="A15" i="13"/>
  <c r="B15" i="13"/>
  <c r="C15" i="13"/>
  <c r="D15" i="13"/>
  <c r="A16" i="13"/>
  <c r="B16" i="13"/>
  <c r="C16" i="13"/>
  <c r="A25" i="13"/>
  <c r="A27" i="13"/>
  <c r="B27" i="13"/>
  <c r="C27" i="13"/>
  <c r="D27" i="13"/>
  <c r="A28" i="13"/>
  <c r="B28" i="13"/>
  <c r="C28" i="13"/>
  <c r="D28" i="13"/>
  <c r="A33" i="13"/>
  <c r="B33" i="13"/>
  <c r="C33" i="13"/>
  <c r="D33" i="13"/>
  <c r="A43" i="13"/>
  <c r="A1" i="12"/>
  <c r="A2" i="12"/>
  <c r="A1" i="10"/>
  <c r="A2" i="10"/>
  <c r="A1" i="8"/>
  <c r="A2" i="8"/>
  <c r="A6" i="8"/>
</calcChain>
</file>

<file path=xl/sharedStrings.xml><?xml version="1.0" encoding="utf-8"?>
<sst xmlns="http://schemas.openxmlformats.org/spreadsheetml/2006/main" count="1002" uniqueCount="231">
  <si>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</si>
  <si>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</si>
  <si>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</si>
  <si>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</si>
  <si>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</si>
  <si>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</si>
  <si>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</si>
  <si>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</si>
  <si>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</si>
  <si>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</si>
  <si>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</si>
  <si>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</si>
  <si>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</si>
  <si>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</si>
  <si>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</si>
  <si>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</si>
  <si>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</si>
  <si>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</si>
  <si>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</si>
  <si>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</si>
  <si>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</si>
  <si>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</si>
  <si>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</si>
  <si>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</si>
  <si>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</si>
  <si>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</si>
  <si>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</si>
  <si>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</si>
  <si>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</si>
  <si>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</si>
  <si>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</si>
  <si>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CUATRO VUELTAS DE 9 HOYOS MEDAL PLAY</t>
  </si>
  <si>
    <t>RONDA 1</t>
  </si>
  <si>
    <t>T.N.</t>
  </si>
  <si>
    <t>T.G.</t>
  </si>
  <si>
    <t>RONDA 2</t>
  </si>
  <si>
    <t>R1</t>
  </si>
  <si>
    <t>R2</t>
  </si>
  <si>
    <t>CABALLEROS M-13 AÑOS (CLASES 11 Y POSTERIORES)</t>
  </si>
  <si>
    <t>GOLF &amp; LINKS</t>
  </si>
  <si>
    <t>COSTA ESMERALDA</t>
  </si>
  <si>
    <t>SABADO 31 DE MAYO Y DOMINGO 01 DE JUNIO DE 2025</t>
  </si>
  <si>
    <t>CABALLEROS JUVENILES (Clases  00 - 01 - 02 - 03 - 04 - 05 Y 2006)</t>
  </si>
  <si>
    <t>CABALLEROS MENORES DE 15 AÑOS (Clases 10 - y Posteriores)</t>
  </si>
  <si>
    <t>ALBATROS - CABALLEROS CLASES 12 - 13 -</t>
  </si>
  <si>
    <t>ALBATROS - DAMAS CLASES 12 - 13 -</t>
  </si>
  <si>
    <t>EAGLES - CABALLEROS CLASES 14 - 15 -</t>
  </si>
  <si>
    <t>EAGLES - DAMAS CLASES 14 - 15 -</t>
  </si>
  <si>
    <t>BIRDIES - CABALLEROS CLASES 2016 Y POSTERIORES</t>
  </si>
  <si>
    <t>DOMINGO 01 DE JUNIO DE 2025</t>
  </si>
  <si>
    <t>BIRDIES - DAMAS CLASES 2016 Y POSTERIORES</t>
  </si>
  <si>
    <t>GOLF &amp; LINKS COSTA ESMERALDA</t>
  </si>
  <si>
    <t>SABADO 31 DE MAYO DE 2025</t>
  </si>
  <si>
    <r>
      <t>CAMPEONATO REGIONAL DE MENORES CON HANDICAP - CUATRO</t>
    </r>
    <r>
      <rPr>
        <b/>
        <sz val="9"/>
        <color theme="3"/>
        <rFont val="Arial"/>
        <family val="2"/>
      </rPr>
      <t xml:space="preserve"> VUELTAS DE 9 HOYOS MEDAL PLAY -</t>
    </r>
  </si>
  <si>
    <t>par  damas  y caballeros  :  35  +  37  =  72</t>
  </si>
  <si>
    <t>HORA DE SALIDA 10:00 HS.</t>
  </si>
  <si>
    <t>RETIRO DE TARJETAS EN LA SECRETARIA HASTA LAS 09:30 HS.</t>
  </si>
  <si>
    <t>CABALLEROS JUV Y  M-18  - BOCHAS BLANCAS -</t>
  </si>
  <si>
    <t>HOYO 1 A</t>
  </si>
  <si>
    <t>GUERENDIAIN FERMIN</t>
  </si>
  <si>
    <t>GIMENEZ QUIROGA GONZALO</t>
  </si>
  <si>
    <t>MICHELLI TOMAS</t>
  </si>
  <si>
    <t>HOYO 1 B</t>
  </si>
  <si>
    <t>PATTI NICOLAS</t>
  </si>
  <si>
    <t>LEOFANTI DANTE SALVADOR</t>
  </si>
  <si>
    <t>REPETTO JUAN CRUZ</t>
  </si>
  <si>
    <t>HOYO 2 A</t>
  </si>
  <si>
    <t>LOUSTAU AGUSTIN</t>
  </si>
  <si>
    <t>SARASOLA JOSE MANUEL</t>
  </si>
  <si>
    <t>SALVI SANTINO</t>
  </si>
  <si>
    <t>HOYO 2 B</t>
  </si>
  <si>
    <t>DURINGER BENJAMIN</t>
  </si>
  <si>
    <t>MORUA CARIAC SANTIAGO</t>
  </si>
  <si>
    <t>CRUZ COSME</t>
  </si>
  <si>
    <t>HOYO 3</t>
  </si>
  <si>
    <t>DATOLA SANTINO</t>
  </si>
  <si>
    <t>PORTIS SANTIAGO</t>
  </si>
  <si>
    <t>RAMPEZZOTTI BARTOLOME</t>
  </si>
  <si>
    <t>HOYO 4</t>
  </si>
  <si>
    <t>ZANETTA MAXIMO</t>
  </si>
  <si>
    <t>POLLERO CHRISTENSEN SIMON</t>
  </si>
  <si>
    <r>
      <t xml:space="preserve">DAMAS </t>
    </r>
    <r>
      <rPr>
        <b/>
        <sz val="10"/>
        <color rgb="FFFF0000"/>
        <rFont val="Arial"/>
        <family val="2"/>
      </rPr>
      <t>- BOCHAS ROJAS -</t>
    </r>
  </si>
  <si>
    <t>HOYO 5</t>
  </si>
  <si>
    <t>DEPREZ UMMA</t>
  </si>
  <si>
    <t>OLIVERI ANGELINA</t>
  </si>
  <si>
    <t>MARTIN IARA</t>
  </si>
  <si>
    <t>HOYO 6</t>
  </si>
  <si>
    <t>BIONDELLI ALLEGRA</t>
  </si>
  <si>
    <t>MORAN ASTESANO VALENTINA</t>
  </si>
  <si>
    <t>SERRES SCHEFFER JOSEFINA</t>
  </si>
  <si>
    <t>HOYO 7</t>
  </si>
  <si>
    <t>MEILAN LOURDES</t>
  </si>
  <si>
    <t>RAMPEZZOTTI JUSTINA</t>
  </si>
  <si>
    <t>DANIEL KATJA</t>
  </si>
  <si>
    <t>HOYO 8</t>
  </si>
  <si>
    <t>CEJAS AGOSTINA</t>
  </si>
  <si>
    <t>PORCEL ALFONSINA</t>
  </si>
  <si>
    <t>MOYANO MAYRA BELEN</t>
  </si>
  <si>
    <t>HOYO 9</t>
  </si>
  <si>
    <t>PORCEL MARGARITA</t>
  </si>
  <si>
    <t>MAYORANO ISABELA</t>
  </si>
  <si>
    <t>BUSTAMANTE EMILIA</t>
  </si>
  <si>
    <t>HOYO 10</t>
  </si>
  <si>
    <t>SALANUEVA JULIANA</t>
  </si>
  <si>
    <t>CANNELLI ESMERALDA</t>
  </si>
  <si>
    <t>VIOLA MAYER CHARO</t>
  </si>
  <si>
    <t>HOYO 11</t>
  </si>
  <si>
    <t>FERNANDEZ RAFAELA</t>
  </si>
  <si>
    <t>LEOFANTI BIANCA EMILIA</t>
  </si>
  <si>
    <t>MENDES DIZ ELEONORA</t>
  </si>
  <si>
    <t>CABALLEROS M-15 (CLASES 09 Y POSTERIORES) - BOCHAS BLANCAS -</t>
  </si>
  <si>
    <t>HOYO 13</t>
  </si>
  <si>
    <t>CASTRO SANTINO</t>
  </si>
  <si>
    <t>CICCOLA FRANCESCO</t>
  </si>
  <si>
    <t>JUAREZ GOÑI FRANCISCO</t>
  </si>
  <si>
    <t>HOYO 14</t>
  </si>
  <si>
    <t>DA SILVA ANTONIO</t>
  </si>
  <si>
    <t>SARASOLA FEDERICO</t>
  </si>
  <si>
    <t>PROBICITO IGNACIO</t>
  </si>
  <si>
    <t>HOYO 15</t>
  </si>
  <si>
    <t>RIVAS BAUTISTA</t>
  </si>
  <si>
    <t>HAUQUI MANUEL</t>
  </si>
  <si>
    <t>JUAREZ GOÑI BENJAMIN</t>
  </si>
  <si>
    <t>HOYO 16</t>
  </si>
  <si>
    <t>PARASUCO AXEL GONZALO</t>
  </si>
  <si>
    <t>KUHLMANN FERMIN</t>
  </si>
  <si>
    <t>CHOCO HIPOLITO</t>
  </si>
  <si>
    <t>HOYO 17</t>
  </si>
  <si>
    <t>ANTONELLI SANTIAGO RAMIRO</t>
  </si>
  <si>
    <t>BENEITEZ CASTRO FELIPE</t>
  </si>
  <si>
    <t>MONTENEGRO GIL BENJAMIN</t>
  </si>
  <si>
    <t>HOYO 18</t>
  </si>
  <si>
    <t>ENRIQUEZ KENAI BENJAMIN</t>
  </si>
  <si>
    <t>ROLDAN FELIPE</t>
  </si>
  <si>
    <t>SOSA NAIM SANTIAGO</t>
  </si>
  <si>
    <t>TODOS LOS JUGADORES, DEBERAN CONCURRIR CON TIEMPO SUFICIENTE PARA PASAR POR SECRETARIA E IR AL TEE DE SALIDA Y PODER PEGAR PUNTUALMENTE</t>
  </si>
  <si>
    <t>LOS HORARIOS PARA EL DOMINGO SERAN POR SCORE Y POR CATEGORIA</t>
  </si>
  <si>
    <t>CABALLEROS JUVENILES Y MENORES (Clases 00 AL 09)</t>
  </si>
  <si>
    <t>EVTGC</t>
  </si>
  <si>
    <t>SPGC</t>
  </si>
  <si>
    <t>TGC</t>
  </si>
  <si>
    <t>NGC</t>
  </si>
  <si>
    <t>GCD</t>
  </si>
  <si>
    <t>CMDP</t>
  </si>
  <si>
    <t>VGGC</t>
  </si>
  <si>
    <t>CGCP</t>
  </si>
  <si>
    <t>MDPGC</t>
  </si>
  <si>
    <t>DAMAS JUVENILES Y MENORES (Clases 00 AL 09)</t>
  </si>
  <si>
    <t>ML</t>
  </si>
  <si>
    <t>DAMAS MENORES DE 15 AÑOS (Clases 10 - y Posteriores)</t>
  </si>
  <si>
    <t>STGC</t>
  </si>
  <si>
    <t>D</t>
  </si>
  <si>
    <t>E</t>
  </si>
  <si>
    <t>S</t>
  </si>
  <si>
    <t>C</t>
  </si>
  <si>
    <t>6° FECHA DEL RANKING - MENORES CON HANDICAP -</t>
  </si>
  <si>
    <t>HOYO 1</t>
  </si>
  <si>
    <t>CABALLEROS M-15 (CLASES 10 Y POSTERIORES) - BOCHAS BLANCAS -</t>
  </si>
  <si>
    <t>CABALLEROS  JUV Y M-18  - BOCHAS BLANCAS -</t>
  </si>
  <si>
    <r>
      <t xml:space="preserve">DAMAS  CATEGORIA JUV Y M-18    </t>
    </r>
    <r>
      <rPr>
        <b/>
        <sz val="10"/>
        <color rgb="FFFF0000"/>
        <rFont val="Arial"/>
        <family val="2"/>
      </rPr>
      <t>- BOCHAS ROJAS -</t>
    </r>
  </si>
  <si>
    <r>
      <t xml:space="preserve">DAMAS  CATEGORIA M-15 (CLASES 2010 Y POSTERIORES)     </t>
    </r>
    <r>
      <rPr>
        <b/>
        <sz val="10"/>
        <color rgb="FFFF0000"/>
        <rFont val="Arial"/>
        <family val="2"/>
      </rPr>
      <t>- BOCHAS ROJAS -</t>
    </r>
  </si>
  <si>
    <t>6° FECHA DEL RANKING - MENORES SIN HANDICAP -</t>
  </si>
  <si>
    <t>HOYO 1 CANCHA NUEVA</t>
  </si>
  <si>
    <t>PROMOCIONALES A HCP Y CATEGORIA ALBATROS (CLASES 12 y 13)</t>
  </si>
  <si>
    <t>ZABALETA FELIPE</t>
  </si>
  <si>
    <t>BOUNIAEV EUGENIA</t>
  </si>
  <si>
    <t>QUERCIA OTERO VALENTINO</t>
  </si>
  <si>
    <t>CORRALES ALEJO</t>
  </si>
  <si>
    <t>GOLUB ANDERSON ODO</t>
  </si>
  <si>
    <t>REINOSO URIEL BAUTISTA</t>
  </si>
  <si>
    <t>RODRIGUEZ FERRERO JUAN MARTIN</t>
  </si>
  <si>
    <t>MORELLO JUAN</t>
  </si>
  <si>
    <t>ARBELECHE ISIDRO FERMIN</t>
  </si>
  <si>
    <t>MASTROVITO FRANCISCO</t>
  </si>
  <si>
    <t>FLORES BELLINI IGNACIO</t>
  </si>
  <si>
    <t>CATEGORIA EAGLES (CLASES 2014 y 2015)</t>
  </si>
  <si>
    <t>SARASOLA PEDRO</t>
  </si>
  <si>
    <t>MATHIEU HILARIO</t>
  </si>
  <si>
    <t>MORELLO BAUTISTA</t>
  </si>
  <si>
    <t>DOMINGUEZ DO AMARAL BAUTISTA</t>
  </si>
  <si>
    <t>CASENAVE BENICIO</t>
  </si>
  <si>
    <t>PORCEL RENZO</t>
  </si>
  <si>
    <t>ALVAREZ AXEL JESUS</t>
  </si>
  <si>
    <t>NIZ AUGUSTO</t>
  </si>
  <si>
    <t>FALLICO GONZALEZ JOAQUIN</t>
  </si>
  <si>
    <t>JUAREZ GOÑI IGNACIO</t>
  </si>
  <si>
    <t>BUSTILLO BELISARIO</t>
  </si>
  <si>
    <t>HAUQUI SANTIAGO</t>
  </si>
  <si>
    <t>VERELLEN TRINIDAD</t>
  </si>
  <si>
    <t>MEILAN BELEN</t>
  </si>
  <si>
    <t>GIULIANO KRESSI DIEGO ISMAEL</t>
  </si>
  <si>
    <t>CATEGORIA BIRDIES (CLASES 2016 Y POSTERIORES)</t>
  </si>
  <si>
    <t>ESPINAL SALVADOR</t>
  </si>
  <si>
    <t>BAESSO FRANCISCO</t>
  </si>
  <si>
    <t>LAMORTE JUAN SEBASTIAN</t>
  </si>
  <si>
    <t>SAENZ ROZAS RAMON</t>
  </si>
  <si>
    <t>RODRIGUEZ FERRERO SANTIAGO</t>
  </si>
  <si>
    <t>ASTESANO FERMIN</t>
  </si>
  <si>
    <t>ALDUBATO GARCIA PARIS THEO</t>
  </si>
  <si>
    <t>GIACINTO LORENZO</t>
  </si>
  <si>
    <t>MATHIEU TORIBIO</t>
  </si>
  <si>
    <t>ALFONSO FELIPE</t>
  </si>
  <si>
    <t>BUSTILLO MANUEL</t>
  </si>
  <si>
    <t>MURILLO SIMON</t>
  </si>
  <si>
    <t>ALFONSIN HIPOLITO</t>
  </si>
  <si>
    <t>REEVS AGUSTIN</t>
  </si>
  <si>
    <t>SPARO SEGUNDO</t>
  </si>
  <si>
    <t>BIONDELLI BOSSO ANGELINA</t>
  </si>
  <si>
    <t>CHOCO JOAQUINA</t>
  </si>
  <si>
    <t>NIZ GUADALUPE</t>
  </si>
  <si>
    <t xml:space="preserve"> CATEGORIA PRINCIPIANTES (5 HOYOS)</t>
  </si>
  <si>
    <t>ALFONSIN LORENZA</t>
  </si>
  <si>
    <t>ZABALETA ASTESANO JUANA</t>
  </si>
  <si>
    <t>ORTIZ MALETTI LEONEL</t>
  </si>
  <si>
    <t>VERELLEN ALEJO</t>
  </si>
  <si>
    <t>ALVAREZ IVAN JOAQUIN</t>
  </si>
  <si>
    <t>PEYRE FAUSTINO</t>
  </si>
  <si>
    <t>NIZ SALVADOR</t>
  </si>
  <si>
    <t>CASENAVE FELIPE</t>
  </si>
  <si>
    <t>ASTESANO LORENZO</t>
  </si>
  <si>
    <t>PAZ VEDOVELLI</t>
  </si>
  <si>
    <t>GLCE</t>
  </si>
  <si>
    <t>CG</t>
  </si>
  <si>
    <t>GCHCC</t>
  </si>
  <si>
    <t>CHOCO MATITTI JOAQUINA</t>
  </si>
  <si>
    <t>VEDOVELLI PAZ</t>
  </si>
  <si>
    <t>---</t>
  </si>
  <si>
    <t>MEJOR GROSS GENERAL CABALLEROS</t>
  </si>
  <si>
    <t>MEJOR GROSS GENERAL DAMAS</t>
  </si>
  <si>
    <t>GUERENDIAN FERMIN CON 144 GOLPES</t>
  </si>
  <si>
    <t>MARTIN IARA CON 147 GOLPES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</si>
</sst>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C0A]General"/>
    <numFmt numFmtId="166" formatCode="0.0"/>
  </numFmts>
  <fonts count="50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b/>
      <sz val="15"/>
      <color indexed="57"/>
      <name val="Arial"/>
      <family val="2"/>
    </font>
    <font>
      <sz val="25"/>
      <name val="Arial"/>
      <family val="2"/>
    </font>
    <font>
      <b/>
      <sz val="11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theme="3"/>
      <name val="Arial"/>
      <family val="2"/>
    </font>
    <font>
      <b/>
      <sz val="20"/>
      <color indexed="9"/>
      <name val="Arial"/>
      <family val="2"/>
    </font>
    <font>
      <b/>
      <sz val="15"/>
      <color rgb="FF00B05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4"/>
      <color theme="0"/>
      <name val="Arial"/>
      <family val="2"/>
    </font>
    <font>
      <b/>
      <sz val="10"/>
      <color indexed="1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name val="Arial1"/>
    </font>
    <font>
      <b/>
      <sz val="10"/>
      <color rgb="FFFF0000"/>
      <name val="Arial1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3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6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22" fillId="0" borderId="0" xfId="0" applyNumberFormat="1" applyFont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6" xfId="0" applyFont="1" applyFill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30" fillId="0" borderId="0" xfId="0" applyFont="1"/>
    <xf numFmtId="0" fontId="31" fillId="0" borderId="2" xfId="0" applyFont="1" applyBorder="1" applyAlignment="1">
      <alignment horizontal="center"/>
    </xf>
    <xf numFmtId="0" fontId="31" fillId="7" borderId="2" xfId="0" applyFont="1" applyFill="1" applyBorder="1" applyAlignment="1">
      <alignment horizontal="center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7" borderId="2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6" borderId="10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26" xfId="0" applyFont="1" applyFill="1" applyBorder="1"/>
    <xf numFmtId="0" fontId="11" fillId="0" borderId="27" xfId="0" applyFont="1" applyFill="1" applyBorder="1" applyAlignment="1">
      <alignment horizontal="center"/>
    </xf>
    <xf numFmtId="164" fontId="11" fillId="0" borderId="27" xfId="0" applyNumberFormat="1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31" xfId="0" applyFont="1" applyFill="1" applyBorder="1"/>
    <xf numFmtId="0" fontId="11" fillId="0" borderId="22" xfId="0" applyFont="1" applyFill="1" applyBorder="1" applyAlignment="1">
      <alignment horizontal="center"/>
    </xf>
    <xf numFmtId="164" fontId="11" fillId="0" borderId="22" xfId="0" applyNumberFormat="1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7" fillId="0" borderId="38" xfId="0" quotePrefix="1" applyFont="1" applyFill="1" applyBorder="1" applyAlignment="1">
      <alignment horizontal="center"/>
    </xf>
    <xf numFmtId="0" fontId="7" fillId="0" borderId="39" xfId="0" quotePrefix="1" applyFont="1" applyFill="1" applyBorder="1" applyAlignment="1">
      <alignment horizontal="center"/>
    </xf>
    <xf numFmtId="0" fontId="5" fillId="0" borderId="40" xfId="0" quotePrefix="1" applyFont="1" applyFill="1" applyBorder="1" applyAlignment="1">
      <alignment horizontal="center"/>
    </xf>
    <xf numFmtId="0" fontId="32" fillId="0" borderId="13" xfId="0" quotePrefix="1" applyFont="1" applyFill="1" applyBorder="1" applyAlignment="1">
      <alignment horizontal="center"/>
    </xf>
    <xf numFmtId="0" fontId="3" fillId="6" borderId="10" xfId="0" applyFont="1" applyFill="1" applyBorder="1"/>
    <xf numFmtId="0" fontId="18" fillId="6" borderId="10" xfId="0" applyFont="1" applyFill="1" applyBorder="1"/>
    <xf numFmtId="0" fontId="1" fillId="0" borderId="33" xfId="0" applyFont="1" applyBorder="1"/>
    <xf numFmtId="0" fontId="1" fillId="0" borderId="0" xfId="0" applyFont="1" applyBorder="1"/>
    <xf numFmtId="0" fontId="1" fillId="0" borderId="34" xfId="0" applyFont="1" applyBorder="1"/>
    <xf numFmtId="0" fontId="7" fillId="0" borderId="41" xfId="0" quotePrefix="1" applyFont="1" applyFill="1" applyBorder="1" applyAlignment="1">
      <alignment horizontal="center"/>
    </xf>
    <xf numFmtId="0" fontId="7" fillId="0" borderId="42" xfId="0" quotePrefix="1" applyFont="1" applyFill="1" applyBorder="1" applyAlignment="1">
      <alignment horizontal="center"/>
    </xf>
    <xf numFmtId="0" fontId="5" fillId="0" borderId="43" xfId="0" quotePrefix="1" applyFont="1" applyFill="1" applyBorder="1" applyAlignment="1">
      <alignment horizontal="center"/>
    </xf>
    <xf numFmtId="0" fontId="32" fillId="0" borderId="30" xfId="0" quotePrefix="1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/>
    <xf numFmtId="0" fontId="18" fillId="0" borderId="1" xfId="0" applyFont="1" applyBorder="1" applyAlignment="1">
      <alignment horizontal="center"/>
    </xf>
    <xf numFmtId="0" fontId="30" fillId="0" borderId="3" xfId="0" applyFont="1" applyFill="1" applyBorder="1"/>
    <xf numFmtId="0" fontId="30" fillId="0" borderId="0" xfId="0" applyFont="1" applyFill="1"/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" fillId="12" borderId="2" xfId="0" quotePrefix="1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4" fillId="7" borderId="40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43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5" fillId="0" borderId="25" xfId="0" quotePrefix="1" applyFont="1" applyBorder="1" applyAlignment="1">
      <alignment horizontal="center"/>
    </xf>
    <xf numFmtId="0" fontId="5" fillId="0" borderId="32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9" borderId="10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8" fillId="0" borderId="46" xfId="0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3" fillId="0" borderId="0" xfId="0" applyFont="1"/>
    <xf numFmtId="0" fontId="28" fillId="0" borderId="0" xfId="0" applyFont="1" applyAlignment="1">
      <alignment vertical="center"/>
    </xf>
    <xf numFmtId="0" fontId="16" fillId="0" borderId="0" xfId="0" applyFont="1"/>
    <xf numFmtId="0" fontId="22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20" fontId="16" fillId="0" borderId="16" xfId="0" applyNumberFormat="1" applyFont="1" applyBorder="1" applyAlignment="1">
      <alignment horizontal="center"/>
    </xf>
    <xf numFmtId="0" fontId="16" fillId="0" borderId="3" xfId="0" applyFont="1" applyBorder="1"/>
    <xf numFmtId="0" fontId="16" fillId="0" borderId="2" xfId="0" applyFont="1" applyBorder="1"/>
    <xf numFmtId="166" fontId="16" fillId="0" borderId="2" xfId="0" applyNumberFormat="1" applyFont="1" applyBorder="1" applyAlignment="1">
      <alignment horizontal="center"/>
    </xf>
    <xf numFmtId="166" fontId="16" fillId="0" borderId="4" xfId="0" applyNumberFormat="1" applyFont="1" applyBorder="1" applyAlignment="1">
      <alignment horizontal="center"/>
    </xf>
    <xf numFmtId="20" fontId="16" fillId="7" borderId="16" xfId="0" applyNumberFormat="1" applyFont="1" applyFill="1" applyBorder="1" applyAlignment="1">
      <alignment horizontal="center"/>
    </xf>
    <xf numFmtId="0" fontId="16" fillId="0" borderId="47" xfId="0" applyFont="1" applyBorder="1"/>
    <xf numFmtId="0" fontId="16" fillId="0" borderId="48" xfId="0" applyFont="1" applyBorder="1"/>
    <xf numFmtId="166" fontId="16" fillId="0" borderId="48" xfId="0" applyNumberFormat="1" applyFont="1" applyBorder="1" applyAlignment="1">
      <alignment horizontal="center"/>
    </xf>
    <xf numFmtId="166" fontId="16" fillId="0" borderId="49" xfId="0" applyNumberFormat="1" applyFont="1" applyBorder="1" applyAlignment="1">
      <alignment horizontal="center"/>
    </xf>
    <xf numFmtId="20" fontId="16" fillId="0" borderId="50" xfId="0" applyNumberFormat="1" applyFont="1" applyBorder="1" applyAlignment="1">
      <alignment horizontal="center"/>
    </xf>
    <xf numFmtId="0" fontId="16" fillId="0" borderId="31" xfId="0" applyFont="1" applyBorder="1"/>
    <xf numFmtId="0" fontId="16" fillId="0" borderId="22" xfId="0" applyFont="1" applyBorder="1"/>
    <xf numFmtId="166" fontId="16" fillId="0" borderId="22" xfId="0" applyNumberFormat="1" applyFont="1" applyBorder="1" applyAlignment="1">
      <alignment horizontal="center"/>
    </xf>
    <xf numFmtId="166" fontId="16" fillId="0" borderId="35" xfId="0" applyNumberFormat="1" applyFont="1" applyBorder="1" applyAlignment="1">
      <alignment horizontal="center"/>
    </xf>
    <xf numFmtId="0" fontId="39" fillId="16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6" fontId="21" fillId="0" borderId="0" xfId="0" applyNumberFormat="1" applyFont="1" applyAlignment="1">
      <alignment horizontal="center"/>
    </xf>
    <xf numFmtId="0" fontId="6" fillId="6" borderId="26" xfId="0" applyFont="1" applyFill="1" applyBorder="1"/>
    <xf numFmtId="0" fontId="6" fillId="8" borderId="26" xfId="0" applyFont="1" applyFill="1" applyBorder="1"/>
    <xf numFmtId="0" fontId="26" fillId="6" borderId="31" xfId="0" applyFont="1" applyFill="1" applyBorder="1"/>
    <xf numFmtId="0" fontId="8" fillId="0" borderId="35" xfId="0" quotePrefix="1" applyFont="1" applyFill="1" applyBorder="1" applyAlignment="1">
      <alignment horizontal="center"/>
    </xf>
    <xf numFmtId="0" fontId="7" fillId="0" borderId="45" xfId="0" quotePrefix="1" applyFont="1" applyFill="1" applyBorder="1" applyAlignment="1">
      <alignment horizontal="center"/>
    </xf>
    <xf numFmtId="0" fontId="7" fillId="0" borderId="24" xfId="0" quotePrefix="1" applyFont="1" applyFill="1" applyBorder="1" applyAlignment="1">
      <alignment horizontal="center"/>
    </xf>
    <xf numFmtId="0" fontId="7" fillId="2" borderId="17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11" borderId="36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0" fontId="3" fillId="11" borderId="37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9" borderId="36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9" borderId="37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41" fillId="15" borderId="18" xfId="0" applyFont="1" applyFill="1" applyBorder="1" applyAlignment="1">
      <alignment horizontal="center" vertical="center" wrapText="1"/>
    </xf>
    <xf numFmtId="0" fontId="41" fillId="15" borderId="15" xfId="0" applyFont="1" applyFill="1" applyBorder="1" applyAlignment="1">
      <alignment horizontal="center" vertical="center" wrapText="1"/>
    </xf>
    <xf numFmtId="0" fontId="41" fillId="15" borderId="19" xfId="0" applyFont="1" applyFill="1" applyBorder="1" applyAlignment="1">
      <alignment horizontal="center" vertical="center" wrapText="1"/>
    </xf>
    <xf numFmtId="0" fontId="41" fillId="15" borderId="33" xfId="0" applyFont="1" applyFill="1" applyBorder="1" applyAlignment="1">
      <alignment horizontal="center" vertical="center" wrapText="1"/>
    </xf>
    <xf numFmtId="0" fontId="41" fillId="15" borderId="0" xfId="0" applyFont="1" applyFill="1" applyAlignment="1">
      <alignment horizontal="center" vertical="center" wrapText="1"/>
    </xf>
    <xf numFmtId="0" fontId="41" fillId="15" borderId="34" xfId="0" applyFont="1" applyFill="1" applyBorder="1" applyAlignment="1">
      <alignment horizontal="center" vertical="center" wrapText="1"/>
    </xf>
    <xf numFmtId="0" fontId="41" fillId="15" borderId="36" xfId="0" applyFont="1" applyFill="1" applyBorder="1" applyAlignment="1">
      <alignment horizontal="center" vertical="center" wrapText="1"/>
    </xf>
    <xf numFmtId="0" fontId="41" fillId="15" borderId="7" xfId="0" applyFont="1" applyFill="1" applyBorder="1" applyAlignment="1">
      <alignment horizontal="center" vertical="center" wrapText="1"/>
    </xf>
    <xf numFmtId="0" fontId="41" fillId="15" borderId="3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34" fillId="4" borderId="8" xfId="0" applyFont="1" applyFill="1" applyBorder="1" applyAlignment="1">
      <alignment horizontal="center" vertical="center"/>
    </xf>
    <xf numFmtId="0" fontId="34" fillId="4" borderId="14" xfId="0" applyFont="1" applyFill="1" applyBorder="1" applyAlignment="1">
      <alignment horizontal="center" vertical="center"/>
    </xf>
    <xf numFmtId="0" fontId="34" fillId="4" borderId="1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5" fillId="13" borderId="2" xfId="0" applyFont="1" applyFill="1" applyBorder="1" applyAlignment="1">
      <alignment horizontal="center"/>
    </xf>
    <xf numFmtId="0" fontId="37" fillId="14" borderId="8" xfId="0" applyFont="1" applyFill="1" applyBorder="1" applyAlignment="1">
      <alignment horizontal="center"/>
    </xf>
    <xf numFmtId="0" fontId="37" fillId="14" borderId="14" xfId="0" applyFont="1" applyFill="1" applyBorder="1" applyAlignment="1">
      <alignment horizontal="center"/>
    </xf>
    <xf numFmtId="0" fontId="37" fillId="14" borderId="10" xfId="0" applyFont="1" applyFill="1" applyBorder="1" applyAlignment="1">
      <alignment horizontal="center"/>
    </xf>
    <xf numFmtId="0" fontId="38" fillId="14" borderId="18" xfId="0" applyFont="1" applyFill="1" applyBorder="1" applyAlignment="1">
      <alignment horizontal="center" vertical="center"/>
    </xf>
    <xf numFmtId="0" fontId="38" fillId="14" borderId="15" xfId="0" applyFont="1" applyFill="1" applyBorder="1" applyAlignment="1">
      <alignment horizontal="center" vertical="center"/>
    </xf>
    <xf numFmtId="0" fontId="38" fillId="14" borderId="19" xfId="0" applyFont="1" applyFill="1" applyBorder="1" applyAlignment="1">
      <alignment horizontal="center" vertical="center"/>
    </xf>
    <xf numFmtId="0" fontId="38" fillId="14" borderId="33" xfId="0" applyFont="1" applyFill="1" applyBorder="1" applyAlignment="1">
      <alignment horizontal="center" vertical="center"/>
    </xf>
    <xf numFmtId="0" fontId="38" fillId="14" borderId="0" xfId="0" applyFont="1" applyFill="1" applyAlignment="1">
      <alignment horizontal="center" vertical="center"/>
    </xf>
    <xf numFmtId="0" fontId="38" fillId="14" borderId="34" xfId="0" applyFont="1" applyFill="1" applyBorder="1" applyAlignment="1">
      <alignment horizontal="center" vertical="center"/>
    </xf>
    <xf numFmtId="0" fontId="38" fillId="14" borderId="36" xfId="0" applyFont="1" applyFill="1" applyBorder="1" applyAlignment="1">
      <alignment horizontal="center" vertical="center"/>
    </xf>
    <xf numFmtId="0" fontId="38" fillId="14" borderId="7" xfId="0" applyFont="1" applyFill="1" applyBorder="1" applyAlignment="1">
      <alignment horizontal="center" vertical="center"/>
    </xf>
    <xf numFmtId="0" fontId="38" fillId="14" borderId="37" xfId="0" applyFont="1" applyFill="1" applyBorder="1" applyAlignment="1">
      <alignment horizontal="center" vertical="center"/>
    </xf>
    <xf numFmtId="0" fontId="39" fillId="15" borderId="8" xfId="0" applyFont="1" applyFill="1" applyBorder="1" applyAlignment="1">
      <alignment horizontal="center" vertical="center"/>
    </xf>
    <xf numFmtId="0" fontId="39" fillId="15" borderId="14" xfId="0" applyFont="1" applyFill="1" applyBorder="1" applyAlignment="1">
      <alignment horizontal="center" vertical="center"/>
    </xf>
    <xf numFmtId="0" fontId="39" fillId="15" borderId="10" xfId="0" applyFont="1" applyFill="1" applyBorder="1" applyAlignment="1">
      <alignment horizontal="center" vertical="center"/>
    </xf>
    <xf numFmtId="0" fontId="39" fillId="15" borderId="15" xfId="0" applyFont="1" applyFill="1" applyBorder="1" applyAlignment="1">
      <alignment horizontal="center" vertical="center"/>
    </xf>
    <xf numFmtId="0" fontId="39" fillId="15" borderId="19" xfId="0" applyFont="1" applyFill="1" applyBorder="1" applyAlignment="1">
      <alignment horizontal="center" vertical="center"/>
    </xf>
    <xf numFmtId="0" fontId="41" fillId="17" borderId="18" xfId="0" applyFont="1" applyFill="1" applyBorder="1" applyAlignment="1">
      <alignment horizontal="center" wrapText="1"/>
    </xf>
    <xf numFmtId="0" fontId="41" fillId="17" borderId="15" xfId="0" applyFont="1" applyFill="1" applyBorder="1" applyAlignment="1">
      <alignment horizontal="center" wrapText="1"/>
    </xf>
    <xf numFmtId="0" fontId="41" fillId="17" borderId="19" xfId="0" applyFont="1" applyFill="1" applyBorder="1" applyAlignment="1">
      <alignment horizontal="center" wrapText="1"/>
    </xf>
    <xf numFmtId="0" fontId="41" fillId="17" borderId="33" xfId="0" applyFont="1" applyFill="1" applyBorder="1" applyAlignment="1">
      <alignment horizontal="center" wrapText="1"/>
    </xf>
    <xf numFmtId="0" fontId="41" fillId="17" borderId="0" xfId="0" applyFont="1" applyFill="1" applyAlignment="1">
      <alignment horizontal="center" wrapText="1"/>
    </xf>
    <xf numFmtId="0" fontId="41" fillId="17" borderId="34" xfId="0" applyFont="1" applyFill="1" applyBorder="1" applyAlignment="1">
      <alignment horizontal="center" wrapText="1"/>
    </xf>
    <xf numFmtId="0" fontId="41" fillId="17" borderId="36" xfId="0" applyFont="1" applyFill="1" applyBorder="1" applyAlignment="1">
      <alignment horizontal="center" wrapText="1"/>
    </xf>
    <xf numFmtId="0" fontId="41" fillId="17" borderId="7" xfId="0" applyFont="1" applyFill="1" applyBorder="1" applyAlignment="1">
      <alignment horizontal="center" wrapText="1"/>
    </xf>
    <xf numFmtId="0" fontId="41" fillId="17" borderId="37" xfId="0" applyFont="1" applyFill="1" applyBorder="1" applyAlignment="1">
      <alignment horizontal="center" wrapText="1"/>
    </xf>
    <xf numFmtId="0" fontId="29" fillId="0" borderId="7" xfId="0" applyFont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42" fillId="13" borderId="8" xfId="0" applyFont="1" applyFill="1" applyBorder="1" applyAlignment="1">
      <alignment horizontal="center"/>
    </xf>
    <xf numFmtId="0" fontId="42" fillId="13" borderId="14" xfId="0" applyFont="1" applyFill="1" applyBorder="1" applyAlignment="1">
      <alignment horizontal="center"/>
    </xf>
    <xf numFmtId="0" fontId="42" fillId="13" borderId="10" xfId="0" applyFont="1" applyFill="1" applyBorder="1" applyAlignment="1">
      <alignment horizontal="center"/>
    </xf>
    <xf numFmtId="0" fontId="43" fillId="0" borderId="0" xfId="0" applyFont="1" applyAlignment="1">
      <alignment horizontal="center"/>
    </xf>
    <xf numFmtId="0" fontId="44" fillId="0" borderId="0" xfId="0" applyFont="1"/>
    <xf numFmtId="0" fontId="45" fillId="14" borderId="8" xfId="0" applyFont="1" applyFill="1" applyBorder="1" applyAlignment="1">
      <alignment horizontal="center"/>
    </xf>
    <xf numFmtId="0" fontId="45" fillId="14" borderId="14" xfId="0" applyFont="1" applyFill="1" applyBorder="1" applyAlignment="1">
      <alignment horizontal="center"/>
    </xf>
    <xf numFmtId="0" fontId="45" fillId="14" borderId="10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46" fillId="0" borderId="0" xfId="0" applyFont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6" fillId="0" borderId="4" xfId="0" quotePrefix="1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7" xfId="0" applyFont="1" applyBorder="1"/>
    <xf numFmtId="0" fontId="16" fillId="0" borderId="27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43" fillId="16" borderId="1" xfId="0" applyFont="1" applyFill="1" applyBorder="1" applyAlignment="1">
      <alignment horizontal="center"/>
    </xf>
    <xf numFmtId="0" fontId="47" fillId="14" borderId="8" xfId="0" applyFont="1" applyFill="1" applyBorder="1" applyAlignment="1">
      <alignment horizontal="center"/>
    </xf>
    <xf numFmtId="0" fontId="47" fillId="14" borderId="14" xfId="0" applyFont="1" applyFill="1" applyBorder="1" applyAlignment="1">
      <alignment horizontal="center"/>
    </xf>
    <xf numFmtId="0" fontId="47" fillId="14" borderId="10" xfId="0" applyFont="1" applyFill="1" applyBorder="1" applyAlignment="1">
      <alignment horizontal="center"/>
    </xf>
    <xf numFmtId="166" fontId="48" fillId="0" borderId="2" xfId="3" applyNumberFormat="1" applyFont="1" applyBorder="1" applyAlignment="1">
      <alignment horizontal="center"/>
    </xf>
    <xf numFmtId="0" fontId="16" fillId="10" borderId="2" xfId="0" applyFont="1" applyFill="1" applyBorder="1"/>
    <xf numFmtId="165" fontId="48" fillId="0" borderId="2" xfId="3" applyFont="1" applyBorder="1"/>
    <xf numFmtId="166" fontId="48" fillId="0" borderId="4" xfId="3" applyNumberFormat="1" applyFont="1" applyBorder="1" applyAlignment="1">
      <alignment horizontal="center"/>
    </xf>
    <xf numFmtId="165" fontId="48" fillId="0" borderId="48" xfId="3" applyFont="1" applyBorder="1"/>
    <xf numFmtId="166" fontId="48" fillId="0" borderId="48" xfId="3" applyNumberFormat="1" applyFont="1" applyBorder="1" applyAlignment="1">
      <alignment horizontal="center"/>
    </xf>
    <xf numFmtId="166" fontId="48" fillId="0" borderId="49" xfId="3" applyNumberFormat="1" applyFont="1" applyBorder="1" applyAlignment="1">
      <alignment horizontal="center"/>
    </xf>
    <xf numFmtId="0" fontId="16" fillId="10" borderId="22" xfId="0" applyFont="1" applyFill="1" applyBorder="1"/>
    <xf numFmtId="166" fontId="48" fillId="0" borderId="22" xfId="3" applyNumberFormat="1" applyFont="1" applyBorder="1" applyAlignment="1">
      <alignment horizontal="center"/>
    </xf>
    <xf numFmtId="166" fontId="48" fillId="0" borderId="35" xfId="3" applyNumberFormat="1" applyFont="1" applyBorder="1" applyAlignment="1">
      <alignment horizontal="center"/>
    </xf>
    <xf numFmtId="0" fontId="39" fillId="15" borderId="7" xfId="0" applyFont="1" applyFill="1" applyBorder="1" applyAlignment="1">
      <alignment horizontal="center" vertical="center"/>
    </xf>
    <xf numFmtId="0" fontId="39" fillId="15" borderId="37" xfId="0" applyFont="1" applyFill="1" applyBorder="1" applyAlignment="1">
      <alignment horizontal="center" vertical="center"/>
    </xf>
    <xf numFmtId="165" fontId="48" fillId="10" borderId="22" xfId="3" applyFont="1" applyFill="1" applyBorder="1"/>
    <xf numFmtId="0" fontId="39" fillId="15" borderId="18" xfId="0" applyFont="1" applyFill="1" applyBorder="1" applyAlignment="1">
      <alignment horizontal="center" vertical="center"/>
    </xf>
    <xf numFmtId="0" fontId="44" fillId="0" borderId="22" xfId="0" applyFont="1" applyBorder="1"/>
    <xf numFmtId="0" fontId="43" fillId="18" borderId="1" xfId="0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166" fontId="44" fillId="0" borderId="0" xfId="0" applyNumberFormat="1" applyFont="1" applyAlignment="1">
      <alignment horizontal="center"/>
    </xf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164" fontId="28" fillId="0" borderId="0" xfId="0" applyNumberFormat="1" applyFont="1" applyBorder="1" applyAlignment="1">
      <alignment horizontal="center"/>
    </xf>
    <xf numFmtId="0" fontId="40" fillId="6" borderId="2" xfId="0" applyFont="1" applyFill="1" applyBorder="1"/>
    <xf numFmtId="0" fontId="40" fillId="6" borderId="48" xfId="0" applyFont="1" applyFill="1" applyBorder="1"/>
    <xf numFmtId="165" fontId="49" fillId="6" borderId="2" xfId="3" applyFont="1" applyFill="1" applyBorder="1"/>
    <xf numFmtId="165" fontId="49" fillId="6" borderId="48" xfId="3" applyFont="1" applyFill="1" applyBorder="1"/>
    <xf numFmtId="0" fontId="6" fillId="0" borderId="50" xfId="0" applyFont="1" applyFill="1" applyBorder="1"/>
    <xf numFmtId="164" fontId="7" fillId="0" borderId="22" xfId="0" applyNumberFormat="1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26" fillId="6" borderId="16" xfId="0" applyFont="1" applyFill="1" applyBorder="1"/>
    <xf numFmtId="0" fontId="5" fillId="0" borderId="9" xfId="0" quotePrefix="1" applyFont="1" applyFill="1" applyBorder="1" applyAlignment="1">
      <alignment horizontal="center"/>
    </xf>
    <xf numFmtId="0" fontId="7" fillId="2" borderId="12" xfId="0" quotePrefix="1" applyFont="1" applyFill="1" applyBorder="1" applyAlignment="1">
      <alignment horizontal="center"/>
    </xf>
    <xf numFmtId="0" fontId="5" fillId="0" borderId="13" xfId="0" quotePrefix="1" applyFont="1" applyFill="1" applyBorder="1" applyAlignment="1">
      <alignment horizontal="center"/>
    </xf>
    <xf numFmtId="0" fontId="26" fillId="6" borderId="50" xfId="0" applyFont="1" applyFill="1" applyBorder="1"/>
    <xf numFmtId="0" fontId="5" fillId="0" borderId="30" xfId="0" quotePrefix="1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0" fontId="5" fillId="0" borderId="35" xfId="0" quotePrefix="1" applyFont="1" applyFill="1" applyBorder="1" applyAlignment="1">
      <alignment horizontal="center"/>
    </xf>
    <xf numFmtId="0" fontId="4" fillId="7" borderId="43" xfId="0" quotePrefix="1" applyFont="1" applyFill="1" applyBorder="1" applyAlignment="1">
      <alignment horizontal="center"/>
    </xf>
    <xf numFmtId="0" fontId="4" fillId="7" borderId="40" xfId="0" quotePrefix="1" applyFont="1" applyFill="1" applyBorder="1" applyAlignment="1">
      <alignment horizontal="center"/>
    </xf>
    <xf numFmtId="0" fontId="5" fillId="6" borderId="30" xfId="0" applyFont="1" applyFill="1" applyBorder="1" applyAlignment="1">
      <alignment horizontal="center"/>
    </xf>
    <xf numFmtId="0" fontId="7" fillId="2" borderId="28" xfId="0" quotePrefix="1" applyFont="1" applyFill="1" applyBorder="1" applyAlignment="1">
      <alignment horizontal="center"/>
    </xf>
    <xf numFmtId="0" fontId="4" fillId="6" borderId="40" xfId="0" applyFont="1" applyFill="1" applyBorder="1" applyAlignment="1">
      <alignment horizontal="center"/>
    </xf>
    <xf numFmtId="0" fontId="32" fillId="6" borderId="13" xfId="0" quotePrefix="1" applyFont="1" applyFill="1" applyBorder="1" applyAlignment="1">
      <alignment horizontal="center"/>
    </xf>
    <xf numFmtId="20" fontId="16" fillId="6" borderId="16" xfId="0" applyNumberFormat="1" applyFont="1" applyFill="1" applyBorder="1" applyAlignment="1">
      <alignment horizontal="center"/>
    </xf>
    <xf numFmtId="20" fontId="16" fillId="6" borderId="52" xfId="0" applyNumberFormat="1" applyFont="1" applyFill="1" applyBorder="1" applyAlignment="1">
      <alignment vertical="center"/>
    </xf>
    <xf numFmtId="20" fontId="16" fillId="6" borderId="50" xfId="0" applyNumberFormat="1" applyFont="1" applyFill="1" applyBorder="1" applyAlignment="1">
      <alignment horizontal="center"/>
    </xf>
    <xf numFmtId="20" fontId="16" fillId="6" borderId="53" xfId="0" applyNumberFormat="1" applyFont="1" applyFill="1" applyBorder="1" applyAlignment="1">
      <alignment horizontal="center"/>
    </xf>
    <xf numFmtId="20" fontId="16" fillId="6" borderId="28" xfId="0" applyNumberFormat="1" applyFont="1" applyFill="1" applyBorder="1" applyAlignment="1">
      <alignment horizontal="center" vertical="center"/>
    </xf>
    <xf numFmtId="20" fontId="16" fillId="6" borderId="30" xfId="0" applyNumberFormat="1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/>
    </xf>
    <xf numFmtId="0" fontId="32" fillId="6" borderId="30" xfId="0" quotePrefix="1" applyFont="1" applyFill="1" applyBorder="1" applyAlignment="1">
      <alignment horizontal="center"/>
    </xf>
    <xf numFmtId="0" fontId="18" fillId="19" borderId="47" xfId="0" applyFont="1" applyFill="1" applyBorder="1" applyAlignment="1">
      <alignment horizontal="center"/>
    </xf>
    <xf numFmtId="0" fontId="18" fillId="19" borderId="48" xfId="0" applyFont="1" applyFill="1" applyBorder="1" applyAlignment="1">
      <alignment horizontal="center"/>
    </xf>
    <xf numFmtId="0" fontId="18" fillId="19" borderId="49" xfId="0" applyFont="1" applyFill="1" applyBorder="1" applyAlignment="1">
      <alignment horizontal="center"/>
    </xf>
    <xf numFmtId="0" fontId="30" fillId="0" borderId="31" xfId="0" applyFont="1" applyFill="1" applyBorder="1" applyAlignment="1">
      <alignment horizontal="center"/>
    </xf>
    <xf numFmtId="0" fontId="30" fillId="0" borderId="22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rario%20GLCE%20Sabado%2031-05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RA SAB"/>
      <sheetName val="HORA DOM"/>
      <sheetName val="Tarjetas EAGLES"/>
      <sheetName val="Tarjetas Birdies"/>
      <sheetName val="Tarjetas 5 Hoyos"/>
    </sheetNames>
    <sheetDataSet>
      <sheetData sheetId="0">
        <row r="1">
          <cell r="A1" t="str">
            <v>GOLF &amp; LINKS COSTA ESMERALDA</v>
          </cell>
        </row>
        <row r="5">
          <cell r="A5" t="str">
            <v>par  damas  y caballeros  :  35  +  37  =  72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zoomScale="70" workbookViewId="0">
      <selection sqref="A1:N1"/>
    </sheetView>
  </sheetViews>
  <sheetFormatPr baseColWidth="10" defaultRowHeight="18.75"/>
  <cols>
    <col min="1" max="1" width="34.85546875" style="1" customWidth="1"/>
    <col min="2" max="2" width="8.85546875" style="8" customWidth="1"/>
    <col min="3" max="3" width="12" style="8" customWidth="1"/>
    <col min="4" max="4" width="7.85546875" style="2" customWidth="1"/>
    <col min="5" max="14" width="6.7109375" style="2" customWidth="1"/>
    <col min="15" max="15" width="10.85546875" style="1" customWidth="1"/>
    <col min="16" max="18" width="11.42578125" style="1" customWidth="1"/>
    <col min="19" max="19" width="19.28515625" style="1" bestFit="1" customWidth="1"/>
    <col min="20" max="16384" width="11.42578125" style="1"/>
  </cols>
  <sheetData>
    <row r="1" spans="1:17" ht="30.75">
      <c r="A1" s="180" t="s">
        <v>39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1:17" ht="23.25">
      <c r="A2" s="181" t="s">
        <v>40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</row>
    <row r="3" spans="1:17" ht="19.5">
      <c r="A3" s="182" t="s">
        <v>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17" ht="26.25">
      <c r="A4" s="183" t="s">
        <v>11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1:17" ht="19.5">
      <c r="A5" s="184" t="s">
        <v>31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</row>
    <row r="6" spans="1:17" ht="19.5">
      <c r="A6" s="179" t="s">
        <v>41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</row>
    <row r="7" spans="1:17" hidden="1">
      <c r="A7" s="2"/>
    </row>
    <row r="8" spans="1:17" ht="19.5" hidden="1" thickBot="1">
      <c r="A8" s="188" t="s">
        <v>42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7" ht="20.25" hidden="1" thickBot="1">
      <c r="A9" s="113"/>
      <c r="B9" s="114"/>
      <c r="C9" s="114"/>
      <c r="D9" s="114"/>
      <c r="E9" s="194" t="s">
        <v>32</v>
      </c>
      <c r="F9" s="195"/>
      <c r="G9" s="195"/>
      <c r="H9" s="196"/>
      <c r="I9" s="185" t="s">
        <v>35</v>
      </c>
      <c r="J9" s="186"/>
      <c r="K9" s="186"/>
      <c r="L9" s="187"/>
      <c r="M9" s="1"/>
      <c r="N9" s="1"/>
    </row>
    <row r="10" spans="1:17" s="3" customFormat="1" ht="20.25" hidden="1" thickBot="1">
      <c r="A10" s="4" t="s">
        <v>0</v>
      </c>
      <c r="B10" s="5" t="s">
        <v>9</v>
      </c>
      <c r="C10" s="5" t="s">
        <v>21</v>
      </c>
      <c r="D10" s="4" t="s">
        <v>1</v>
      </c>
      <c r="E10" s="104" t="s">
        <v>2</v>
      </c>
      <c r="F10" s="104" t="s">
        <v>3</v>
      </c>
      <c r="G10" s="104" t="s">
        <v>4</v>
      </c>
      <c r="H10" s="104" t="s">
        <v>5</v>
      </c>
      <c r="I10" s="105" t="s">
        <v>2</v>
      </c>
      <c r="J10" s="105" t="s">
        <v>3</v>
      </c>
      <c r="K10" s="105" t="s">
        <v>4</v>
      </c>
      <c r="L10" s="105" t="s">
        <v>5</v>
      </c>
      <c r="M10" s="4" t="s">
        <v>33</v>
      </c>
      <c r="N10" s="132" t="s">
        <v>34</v>
      </c>
      <c r="Q10" s="48" t="s">
        <v>23</v>
      </c>
    </row>
    <row r="11" spans="1:17" ht="20.25" hidden="1" thickBot="1">
      <c r="A11" s="91"/>
      <c r="B11" s="92"/>
      <c r="C11" s="93"/>
      <c r="D11" s="94"/>
      <c r="E11" s="95"/>
      <c r="F11" s="96"/>
      <c r="G11" s="97">
        <f t="shared" ref="G11" si="0">SUM(E11:F11)</f>
        <v>0</v>
      </c>
      <c r="H11" s="135">
        <f t="shared" ref="H11" si="1">SUM(G11-D11)</f>
        <v>0</v>
      </c>
      <c r="I11" s="107"/>
      <c r="J11" s="108"/>
      <c r="K11" s="97">
        <f t="shared" ref="K11" si="2">SUM(I11:J11)</f>
        <v>0</v>
      </c>
      <c r="L11" s="109">
        <f t="shared" ref="L11" si="3">+(K11-D11)</f>
        <v>0</v>
      </c>
      <c r="M11" s="110">
        <f t="shared" ref="M11" si="4">SUM(H11+L11)</f>
        <v>0</v>
      </c>
      <c r="N11" s="131">
        <f t="shared" ref="N11" si="5">+G11+K11</f>
        <v>0</v>
      </c>
      <c r="O11" s="111" t="s">
        <v>15</v>
      </c>
      <c r="Q11" s="16">
        <f t="shared" ref="Q11:Q12" si="6">J11-D11*0.5</f>
        <v>0</v>
      </c>
    </row>
    <row r="12" spans="1:17" ht="20.25" hidden="1" thickBot="1">
      <c r="A12" s="91"/>
      <c r="B12" s="92"/>
      <c r="C12" s="93"/>
      <c r="D12" s="94"/>
      <c r="E12" s="95"/>
      <c r="F12" s="96"/>
      <c r="G12" s="97">
        <f t="shared" ref="G12" si="7">SUM(E12:F12)</f>
        <v>0</v>
      </c>
      <c r="H12" s="135">
        <f t="shared" ref="H12" si="8">SUM(G12-D12)</f>
        <v>0</v>
      </c>
      <c r="I12" s="107"/>
      <c r="J12" s="108"/>
      <c r="K12" s="97">
        <f t="shared" ref="K12" si="9">SUM(I12:J12)</f>
        <v>0</v>
      </c>
      <c r="L12" s="109">
        <f t="shared" ref="L12" si="10">+(K12-D12)</f>
        <v>0</v>
      </c>
      <c r="M12" s="110">
        <f t="shared" ref="M12" si="11">SUM(H12+L12)</f>
        <v>0</v>
      </c>
      <c r="N12" s="131">
        <f t="shared" ref="N12" si="12">+G12+K12</f>
        <v>0</v>
      </c>
      <c r="O12" s="112" t="s">
        <v>17</v>
      </c>
      <c r="Q12" s="16">
        <f t="shared" si="6"/>
        <v>0</v>
      </c>
    </row>
    <row r="13" spans="1:17" ht="19.5" hidden="1">
      <c r="A13" s="91"/>
      <c r="B13" s="92"/>
      <c r="C13" s="93"/>
      <c r="D13" s="94"/>
      <c r="E13" s="95"/>
      <c r="F13" s="96"/>
      <c r="G13" s="97">
        <f t="shared" ref="G13:G14" si="13">SUM(E13:F13)</f>
        <v>0</v>
      </c>
      <c r="H13" s="135">
        <f t="shared" ref="H13:H14" si="14">SUM(G13-D13)</f>
        <v>0</v>
      </c>
      <c r="I13" s="107"/>
      <c r="J13" s="108"/>
      <c r="K13" s="97">
        <f t="shared" ref="K13:K14" si="15">SUM(I13:J13)</f>
        <v>0</v>
      </c>
      <c r="L13" s="109">
        <f t="shared" ref="L13:L14" si="16">+(K13-D13)</f>
        <v>0</v>
      </c>
      <c r="M13" s="110">
        <f t="shared" ref="M13:M14" si="17">SUM(H13+L13)</f>
        <v>0</v>
      </c>
      <c r="N13" s="131">
        <f t="shared" ref="N13:N14" si="18">+G13+K13</f>
        <v>0</v>
      </c>
    </row>
    <row r="14" spans="1:17" ht="20.25" hidden="1" thickBot="1">
      <c r="A14" s="99"/>
      <c r="B14" s="100"/>
      <c r="C14" s="101"/>
      <c r="D14" s="102"/>
      <c r="E14" s="86"/>
      <c r="F14" s="103"/>
      <c r="G14" s="87">
        <f t="shared" si="13"/>
        <v>0</v>
      </c>
      <c r="H14" s="136">
        <f t="shared" si="14"/>
        <v>0</v>
      </c>
      <c r="I14" s="116"/>
      <c r="J14" s="117"/>
      <c r="K14" s="87">
        <f t="shared" si="15"/>
        <v>0</v>
      </c>
      <c r="L14" s="118">
        <f t="shared" si="16"/>
        <v>0</v>
      </c>
      <c r="M14" s="119">
        <f t="shared" si="17"/>
        <v>0</v>
      </c>
      <c r="N14" s="133">
        <f t="shared" si="18"/>
        <v>0</v>
      </c>
    </row>
    <row r="15" spans="1:17" ht="19.5" thickBo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7" ht="20.25" thickBot="1">
      <c r="A16" s="191" t="s">
        <v>147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3"/>
    </row>
    <row r="17" spans="1:17" ht="20.25" thickBot="1">
      <c r="A17" s="113"/>
      <c r="B17" s="114"/>
      <c r="C17" s="114"/>
      <c r="D17" s="114"/>
      <c r="E17" s="194" t="s">
        <v>32</v>
      </c>
      <c r="F17" s="195"/>
      <c r="G17" s="195"/>
      <c r="H17" s="196"/>
      <c r="I17" s="185" t="s">
        <v>35</v>
      </c>
      <c r="J17" s="186"/>
      <c r="K17" s="186"/>
      <c r="L17" s="187"/>
      <c r="M17" s="1"/>
      <c r="N17" s="1"/>
    </row>
    <row r="18" spans="1:17" ht="20.25" thickBot="1">
      <c r="A18" s="4" t="s">
        <v>6</v>
      </c>
      <c r="B18" s="5" t="s">
        <v>9</v>
      </c>
      <c r="C18" s="5" t="s">
        <v>21</v>
      </c>
      <c r="D18" s="4" t="s">
        <v>1</v>
      </c>
      <c r="E18" s="104" t="s">
        <v>2</v>
      </c>
      <c r="F18" s="104" t="s">
        <v>3</v>
      </c>
      <c r="G18" s="104" t="s">
        <v>4</v>
      </c>
      <c r="H18" s="104" t="s">
        <v>5</v>
      </c>
      <c r="I18" s="105" t="s">
        <v>2</v>
      </c>
      <c r="J18" s="105" t="s">
        <v>3</v>
      </c>
      <c r="K18" s="105" t="s">
        <v>4</v>
      </c>
      <c r="L18" s="105" t="s">
        <v>5</v>
      </c>
      <c r="M18" s="4" t="s">
        <v>33</v>
      </c>
      <c r="N18" s="106" t="s">
        <v>34</v>
      </c>
      <c r="Q18" s="48" t="s">
        <v>23</v>
      </c>
    </row>
    <row r="19" spans="1:17" ht="20.25" thickBot="1">
      <c r="A19" s="171" t="s">
        <v>85</v>
      </c>
      <c r="B19" s="92" t="s">
        <v>143</v>
      </c>
      <c r="C19" s="93">
        <v>38873</v>
      </c>
      <c r="D19" s="142">
        <v>-1</v>
      </c>
      <c r="E19" s="140">
        <v>35</v>
      </c>
      <c r="F19" s="96">
        <v>36</v>
      </c>
      <c r="G19" s="97">
        <f>SUM(E19:F19)</f>
        <v>71</v>
      </c>
      <c r="H19" s="135">
        <f>SUM(G19-D19)</f>
        <v>72</v>
      </c>
      <c r="I19" s="107">
        <v>37</v>
      </c>
      <c r="J19" s="108">
        <v>39</v>
      </c>
      <c r="K19" s="97">
        <f>SUM(I19:J19)</f>
        <v>76</v>
      </c>
      <c r="L19" s="109">
        <f>+(K19-D19)</f>
        <v>77</v>
      </c>
      <c r="M19" s="110">
        <f>SUM(H19+L19)</f>
        <v>149</v>
      </c>
      <c r="N19" s="335">
        <f>+G19+K19</f>
        <v>147</v>
      </c>
      <c r="O19" s="19" t="s">
        <v>15</v>
      </c>
      <c r="Q19" s="16">
        <f t="shared" ref="Q19:Q23" si="19">J19-D19*0.5</f>
        <v>39.5</v>
      </c>
    </row>
    <row r="20" spans="1:17" ht="20.25" thickBot="1">
      <c r="A20" s="91" t="s">
        <v>83</v>
      </c>
      <c r="B20" s="92" t="s">
        <v>139</v>
      </c>
      <c r="C20" s="93">
        <v>39932</v>
      </c>
      <c r="D20" s="142">
        <v>4</v>
      </c>
      <c r="E20" s="140">
        <v>38</v>
      </c>
      <c r="F20" s="96">
        <v>38</v>
      </c>
      <c r="G20" s="97">
        <f>SUM(E20:F20)</f>
        <v>76</v>
      </c>
      <c r="H20" s="135">
        <f>SUM(G20-D20)</f>
        <v>72</v>
      </c>
      <c r="I20" s="107">
        <v>38</v>
      </c>
      <c r="J20" s="108">
        <v>39</v>
      </c>
      <c r="K20" s="97">
        <f>SUM(I20:J20)</f>
        <v>77</v>
      </c>
      <c r="L20" s="109">
        <f>+(K20-D20)</f>
        <v>73</v>
      </c>
      <c r="M20" s="110">
        <f>SUM(H20+L20)</f>
        <v>145</v>
      </c>
      <c r="N20" s="335">
        <f>+G20+K20</f>
        <v>153</v>
      </c>
      <c r="O20" s="19" t="s">
        <v>16</v>
      </c>
      <c r="Q20" s="16">
        <f t="shared" si="19"/>
        <v>37</v>
      </c>
    </row>
    <row r="21" spans="1:17" ht="20.25" thickBot="1">
      <c r="A21" s="171" t="s">
        <v>84</v>
      </c>
      <c r="B21" s="92" t="s">
        <v>139</v>
      </c>
      <c r="C21" s="93">
        <v>38821</v>
      </c>
      <c r="D21" s="142">
        <v>2</v>
      </c>
      <c r="E21" s="140">
        <v>38</v>
      </c>
      <c r="F21" s="96">
        <v>41</v>
      </c>
      <c r="G21" s="97">
        <f>SUM(E21:F21)</f>
        <v>79</v>
      </c>
      <c r="H21" s="135">
        <f>SUM(G21-D21)</f>
        <v>77</v>
      </c>
      <c r="I21" s="107">
        <v>39</v>
      </c>
      <c r="J21" s="108">
        <v>37</v>
      </c>
      <c r="K21" s="97">
        <f>SUM(I21:J21)</f>
        <v>76</v>
      </c>
      <c r="L21" s="109">
        <f>+(K21-D21)</f>
        <v>74</v>
      </c>
      <c r="M21" s="336">
        <f>SUM(H21+L21)</f>
        <v>151</v>
      </c>
      <c r="N21" s="131">
        <f>+G21+K21</f>
        <v>155</v>
      </c>
      <c r="O21" s="23" t="s">
        <v>18</v>
      </c>
      <c r="Q21" s="16">
        <f t="shared" si="19"/>
        <v>36</v>
      </c>
    </row>
    <row r="22" spans="1:17" ht="19.5">
      <c r="A22" s="171" t="s">
        <v>89</v>
      </c>
      <c r="B22" s="92" t="s">
        <v>141</v>
      </c>
      <c r="C22" s="93">
        <v>38411</v>
      </c>
      <c r="D22" s="142">
        <v>6</v>
      </c>
      <c r="E22" s="140">
        <v>38</v>
      </c>
      <c r="F22" s="96">
        <v>47</v>
      </c>
      <c r="G22" s="97">
        <f>SUM(E22:F22)</f>
        <v>85</v>
      </c>
      <c r="H22" s="135">
        <f>SUM(G22-D22)</f>
        <v>79</v>
      </c>
      <c r="I22" s="107">
        <v>40</v>
      </c>
      <c r="J22" s="108">
        <v>41</v>
      </c>
      <c r="K22" s="97">
        <f>SUM(I22:J22)</f>
        <v>81</v>
      </c>
      <c r="L22" s="109">
        <f>+(K22-D22)</f>
        <v>75</v>
      </c>
      <c r="M22" s="110">
        <f>SUM(H22+L22)</f>
        <v>154</v>
      </c>
      <c r="N22" s="131">
        <f>+G22+K22</f>
        <v>166</v>
      </c>
      <c r="Q22" s="16">
        <f t="shared" si="19"/>
        <v>38</v>
      </c>
    </row>
    <row r="23" spans="1:17" ht="19.5">
      <c r="A23" s="91" t="s">
        <v>97</v>
      </c>
      <c r="B23" s="92" t="s">
        <v>139</v>
      </c>
      <c r="C23" s="93">
        <v>39358</v>
      </c>
      <c r="D23" s="142">
        <v>15</v>
      </c>
      <c r="E23" s="140">
        <v>46</v>
      </c>
      <c r="F23" s="96">
        <v>49</v>
      </c>
      <c r="G23" s="97">
        <f>SUM(E23:F23)</f>
        <v>95</v>
      </c>
      <c r="H23" s="135">
        <f>SUM(G23-D23)</f>
        <v>80</v>
      </c>
      <c r="I23" s="107">
        <v>44</v>
      </c>
      <c r="J23" s="108">
        <v>43</v>
      </c>
      <c r="K23" s="97">
        <f>SUM(I23:J23)</f>
        <v>87</v>
      </c>
      <c r="L23" s="109">
        <f>+(K23-D23)</f>
        <v>72</v>
      </c>
      <c r="M23" s="110">
        <f>SUM(H23+L23)</f>
        <v>152</v>
      </c>
      <c r="N23" s="131">
        <f>+G23+K23</f>
        <v>182</v>
      </c>
      <c r="P23" s="90"/>
      <c r="Q23" s="16">
        <f t="shared" si="19"/>
        <v>35.5</v>
      </c>
    </row>
    <row r="24" spans="1:17" ht="19.5">
      <c r="A24" s="171" t="s">
        <v>88</v>
      </c>
      <c r="B24" s="92" t="s">
        <v>141</v>
      </c>
      <c r="C24" s="93">
        <v>38885</v>
      </c>
      <c r="D24" s="142">
        <v>6</v>
      </c>
      <c r="E24" s="140">
        <v>46</v>
      </c>
      <c r="F24" s="96">
        <v>43</v>
      </c>
      <c r="G24" s="97">
        <f>SUM(E24:F24)</f>
        <v>89</v>
      </c>
      <c r="H24" s="135">
        <f>SUM(G24-D24)</f>
        <v>83</v>
      </c>
      <c r="I24" s="107">
        <v>49</v>
      </c>
      <c r="J24" s="108">
        <v>44</v>
      </c>
      <c r="K24" s="97">
        <f>SUM(I24:J24)</f>
        <v>93</v>
      </c>
      <c r="L24" s="109">
        <f>+(K24-D24)</f>
        <v>87</v>
      </c>
      <c r="M24" s="110">
        <f>SUM(H24+L24)</f>
        <v>170</v>
      </c>
      <c r="N24" s="131">
        <f>+G24+K24</f>
        <v>182</v>
      </c>
      <c r="P24" s="144"/>
      <c r="Q24" s="16">
        <f t="shared" ref="Q24:Q26" si="20">J24-D24*0.5</f>
        <v>41</v>
      </c>
    </row>
    <row r="25" spans="1:17" ht="20.25" thickBot="1">
      <c r="A25" s="91" t="s">
        <v>93</v>
      </c>
      <c r="B25" s="92" t="s">
        <v>141</v>
      </c>
      <c r="C25" s="93">
        <v>39930</v>
      </c>
      <c r="D25" s="142">
        <v>8</v>
      </c>
      <c r="E25" s="140">
        <v>44</v>
      </c>
      <c r="F25" s="96">
        <v>46</v>
      </c>
      <c r="G25" s="97">
        <f>SUM(E25:F25)</f>
        <v>90</v>
      </c>
      <c r="H25" s="135">
        <f>SUM(G25-D25)</f>
        <v>82</v>
      </c>
      <c r="I25" s="107">
        <v>47</v>
      </c>
      <c r="J25" s="108">
        <v>46</v>
      </c>
      <c r="K25" s="97">
        <f>SUM(I25:J25)</f>
        <v>93</v>
      </c>
      <c r="L25" s="109">
        <f>+(K25-D25)</f>
        <v>85</v>
      </c>
      <c r="M25" s="110">
        <f>SUM(H25+L25)</f>
        <v>167</v>
      </c>
      <c r="N25" s="131">
        <f>+G25+K25</f>
        <v>183</v>
      </c>
      <c r="P25" s="144"/>
      <c r="Q25" s="16">
        <f t="shared" si="20"/>
        <v>42</v>
      </c>
    </row>
    <row r="26" spans="1:17" ht="20.25" thickBot="1">
      <c r="A26" s="99" t="s">
        <v>109</v>
      </c>
      <c r="B26" s="100" t="s">
        <v>142</v>
      </c>
      <c r="C26" s="101">
        <v>39853</v>
      </c>
      <c r="D26" s="143">
        <v>47</v>
      </c>
      <c r="E26" s="141">
        <v>49</v>
      </c>
      <c r="F26" s="103">
        <v>56</v>
      </c>
      <c r="G26" s="87">
        <f>SUM(E26:F26)</f>
        <v>105</v>
      </c>
      <c r="H26" s="136">
        <f>SUM(G26-D26)</f>
        <v>58</v>
      </c>
      <c r="I26" s="116">
        <v>56</v>
      </c>
      <c r="J26" s="117">
        <v>65</v>
      </c>
      <c r="K26" s="87">
        <f>SUM(I26:J26)</f>
        <v>121</v>
      </c>
      <c r="L26" s="118">
        <f>+(K26-D26)</f>
        <v>74</v>
      </c>
      <c r="M26" s="344">
        <f>SUM(H26+L26)</f>
        <v>132</v>
      </c>
      <c r="N26" s="133">
        <f>+G26+K26</f>
        <v>226</v>
      </c>
      <c r="O26" s="23" t="s">
        <v>17</v>
      </c>
      <c r="P26" s="144"/>
      <c r="Q26" s="16">
        <f t="shared" si="20"/>
        <v>41.5</v>
      </c>
    </row>
  </sheetData>
  <sortState xmlns:xlrd2="http://schemas.microsoft.com/office/spreadsheetml/2017/richdata2" ref="A19:N26">
    <sortCondition ref="N19:N26"/>
    <sortCondition ref="K19:K26"/>
    <sortCondition ref="G19:G26"/>
  </sortState>
  <mergeCells count="12">
    <mergeCell ref="I9:L9"/>
    <mergeCell ref="A8:N8"/>
    <mergeCell ref="A16:N16"/>
    <mergeCell ref="E17:H17"/>
    <mergeCell ref="I17:L17"/>
    <mergeCell ref="E9:H9"/>
    <mergeCell ref="A6:N6"/>
    <mergeCell ref="A1:N1"/>
    <mergeCell ref="A2:N2"/>
    <mergeCell ref="A3:N3"/>
    <mergeCell ref="A4:N4"/>
    <mergeCell ref="A5:N5"/>
  </mergeCells>
  <phoneticPr fontId="0" type="noConversion"/>
  <printOptions horizontalCentered="1" verticalCentered="1"/>
  <pageMargins left="0" right="0" top="0" bottom="0" header="0" footer="0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54"/>
  <sheetViews>
    <sheetView zoomScale="70" zoomScaleNormal="70" workbookViewId="0">
      <selection sqref="A1:H1"/>
    </sheetView>
  </sheetViews>
  <sheetFormatPr baseColWidth="10" defaultRowHeight="19.5"/>
  <cols>
    <col min="1" max="1" width="25.140625" style="126" customWidth="1"/>
    <col min="2" max="2" width="8.85546875" style="123" customWidth="1"/>
    <col min="3" max="3" width="11.140625" style="22" customWidth="1"/>
    <col min="4" max="4" width="4.85546875" style="9" bestFit="1" customWidth="1"/>
    <col min="5" max="7" width="10.7109375" style="9" bestFit="1" customWidth="1"/>
    <col min="8" max="8" width="6.28515625" style="25" bestFit="1" customWidth="1"/>
    <col min="9" max="9" width="13" style="9" bestFit="1" customWidth="1"/>
    <col min="10" max="10" width="4.42578125" style="9" bestFit="1" customWidth="1"/>
    <col min="11" max="16384" width="11.42578125" style="9"/>
  </cols>
  <sheetData>
    <row r="1" spans="1:10">
      <c r="A1" s="211" t="str">
        <f>JUV!A1</f>
        <v>GOLF &amp; LINKS</v>
      </c>
      <c r="B1" s="211"/>
      <c r="C1" s="211"/>
      <c r="D1" s="211"/>
      <c r="E1" s="211"/>
      <c r="F1" s="211"/>
      <c r="G1" s="211"/>
      <c r="H1" s="211"/>
      <c r="I1" s="10"/>
      <c r="J1" s="31"/>
    </row>
    <row r="2" spans="1:10">
      <c r="A2" s="215" t="str">
        <f>JUV!A2</f>
        <v>COSTA ESMERALDA</v>
      </c>
      <c r="B2" s="215"/>
      <c r="C2" s="215"/>
      <c r="D2" s="215"/>
      <c r="E2" s="215"/>
      <c r="F2" s="215"/>
      <c r="G2" s="215"/>
      <c r="H2" s="215"/>
      <c r="I2" s="10"/>
      <c r="J2" s="31"/>
    </row>
    <row r="3" spans="1:10">
      <c r="A3" s="211" t="s">
        <v>7</v>
      </c>
      <c r="B3" s="211"/>
      <c r="C3" s="211"/>
      <c r="D3" s="211"/>
      <c r="E3" s="211"/>
      <c r="F3" s="211"/>
      <c r="G3" s="211"/>
      <c r="H3" s="211"/>
      <c r="I3" s="10"/>
      <c r="J3" s="31"/>
    </row>
    <row r="4" spans="1:10">
      <c r="A4" s="216" t="s">
        <v>11</v>
      </c>
      <c r="B4" s="216"/>
      <c r="C4" s="216"/>
      <c r="D4" s="216"/>
      <c r="E4" s="216"/>
      <c r="F4" s="216"/>
      <c r="G4" s="216"/>
      <c r="H4" s="216"/>
      <c r="I4" s="10"/>
      <c r="J4" s="31"/>
    </row>
    <row r="5" spans="1:10">
      <c r="A5" s="211" t="str">
        <f>JUV!A5</f>
        <v>CUATRO VUELTAS DE 9 HOYOS MEDAL PLAY</v>
      </c>
      <c r="B5" s="211"/>
      <c r="C5" s="211"/>
      <c r="D5" s="211"/>
      <c r="E5" s="211"/>
      <c r="F5" s="211"/>
      <c r="G5" s="211"/>
      <c r="H5" s="211"/>
      <c r="I5" s="10"/>
      <c r="J5" s="31"/>
    </row>
    <row r="6" spans="1:10" ht="20.25" thickBot="1">
      <c r="A6" s="211" t="str">
        <f>JUV!A6</f>
        <v>SABADO 31 DE MAYO Y DOMINGO 01 DE JUNIO DE 2025</v>
      </c>
      <c r="B6" s="211"/>
      <c r="C6" s="211"/>
      <c r="D6" s="211"/>
      <c r="E6" s="211"/>
      <c r="F6" s="211"/>
      <c r="G6" s="211"/>
      <c r="H6" s="211"/>
      <c r="I6" s="10"/>
      <c r="J6" s="31"/>
    </row>
    <row r="7" spans="1:10" ht="20.25" hidden="1" thickBot="1">
      <c r="A7" s="212" t="e">
        <f>JUV!#REF!</f>
        <v>#REF!</v>
      </c>
      <c r="B7" s="213"/>
      <c r="C7" s="213"/>
      <c r="D7" s="213"/>
      <c r="E7" s="213"/>
      <c r="F7" s="213"/>
      <c r="G7" s="213"/>
      <c r="H7" s="214"/>
      <c r="I7" s="10"/>
      <c r="J7" s="31"/>
    </row>
    <row r="8" spans="1:10" ht="20.25" hidden="1" thickBot="1">
      <c r="A8" s="124" t="s">
        <v>6</v>
      </c>
      <c r="B8" s="121" t="s">
        <v>9</v>
      </c>
      <c r="C8" s="20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1"/>
    </row>
    <row r="9" spans="1:10" ht="20.100000000000001" hidden="1" customHeight="1" thickBot="1">
      <c r="A9" s="125" t="e">
        <f>JUV!#REF!</f>
        <v>#REF!</v>
      </c>
      <c r="B9" s="122" t="e">
        <f>JUV!#REF!</f>
        <v>#REF!</v>
      </c>
      <c r="C9" s="21" t="e">
        <f>JUV!#REF!</f>
        <v>#REF!</v>
      </c>
      <c r="D9" s="16" t="e">
        <f>JUV!#REF!</f>
        <v>#REF!</v>
      </c>
      <c r="E9" s="16" t="e">
        <f>JUV!#REF!</f>
        <v>#REF!</v>
      </c>
      <c r="F9" s="16" t="e">
        <f>JUV!#REF!</f>
        <v>#REF!</v>
      </c>
      <c r="G9" s="16" t="e">
        <f>JUV!#REF!</f>
        <v>#REF!</v>
      </c>
      <c r="H9" s="24" t="s">
        <v>10</v>
      </c>
      <c r="I9" s="11" t="s">
        <v>15</v>
      </c>
      <c r="J9" s="31"/>
    </row>
    <row r="10" spans="1:10" ht="20.100000000000001" hidden="1" customHeight="1" thickBot="1">
      <c r="A10" s="125" t="e">
        <f>JUV!#REF!</f>
        <v>#REF!</v>
      </c>
      <c r="B10" s="122" t="e">
        <f>JUV!#REF!</f>
        <v>#REF!</v>
      </c>
      <c r="C10" s="21" t="e">
        <f>JUV!#REF!</f>
        <v>#REF!</v>
      </c>
      <c r="D10" s="16" t="e">
        <f>JUV!#REF!</f>
        <v>#REF!</v>
      </c>
      <c r="E10" s="16" t="e">
        <f>JUV!#REF!</f>
        <v>#REF!</v>
      </c>
      <c r="F10" s="16" t="e">
        <f>JUV!#REF!</f>
        <v>#REF!</v>
      </c>
      <c r="G10" s="16" t="e">
        <f>JUV!#REF!</f>
        <v>#REF!</v>
      </c>
      <c r="H10" s="24" t="s">
        <v>10</v>
      </c>
      <c r="I10" s="11" t="s">
        <v>16</v>
      </c>
      <c r="J10" s="31"/>
    </row>
    <row r="11" spans="1:10" ht="20.100000000000001" hidden="1" customHeight="1" thickBot="1">
      <c r="A11" s="125"/>
      <c r="B11" s="122"/>
      <c r="C11" s="21"/>
      <c r="D11" s="16"/>
      <c r="E11" s="16"/>
      <c r="F11" s="16"/>
      <c r="G11" s="27">
        <f>SUM(E11:F11)</f>
        <v>0</v>
      </c>
      <c r="H11" s="24">
        <f>SUM(G11-D11)</f>
        <v>0</v>
      </c>
      <c r="I11" s="11" t="s">
        <v>17</v>
      </c>
      <c r="J11" s="31"/>
    </row>
    <row r="12" spans="1:10" ht="20.100000000000001" hidden="1" customHeight="1" thickBot="1">
      <c r="A12" s="125"/>
      <c r="B12" s="122"/>
      <c r="C12" s="21"/>
      <c r="D12" s="16"/>
      <c r="E12" s="16"/>
      <c r="F12" s="16"/>
      <c r="G12" s="27">
        <f>SUM(E12:F12)</f>
        <v>0</v>
      </c>
      <c r="H12" s="24">
        <f>SUM(G12-D12)</f>
        <v>0</v>
      </c>
      <c r="I12" s="11" t="s">
        <v>18</v>
      </c>
      <c r="J12" s="31"/>
    </row>
    <row r="13" spans="1:10" ht="20.25" hidden="1" thickBot="1">
      <c r="A13" s="212" t="str">
        <f>JUV!A8</f>
        <v>CABALLEROS JUVENILES (Clases  00 - 01 - 02 - 03 - 04 - 05 Y 2006)</v>
      </c>
      <c r="B13" s="213"/>
      <c r="C13" s="213"/>
      <c r="D13" s="213"/>
      <c r="E13" s="213"/>
      <c r="F13" s="213"/>
      <c r="G13" s="213"/>
      <c r="H13" s="214"/>
      <c r="I13" s="1"/>
      <c r="J13" s="31"/>
    </row>
    <row r="14" spans="1:10" ht="20.25" hidden="1" thickBot="1">
      <c r="A14" s="124" t="s">
        <v>0</v>
      </c>
      <c r="B14" s="121" t="s">
        <v>9</v>
      </c>
      <c r="C14" s="20" t="s">
        <v>21</v>
      </c>
      <c r="D14" s="4" t="s">
        <v>1</v>
      </c>
      <c r="E14" s="4" t="s">
        <v>36</v>
      </c>
      <c r="F14" s="4" t="s">
        <v>37</v>
      </c>
      <c r="G14" s="4" t="s">
        <v>4</v>
      </c>
      <c r="H14" s="4" t="s">
        <v>5</v>
      </c>
      <c r="I14" s="10"/>
      <c r="J14" s="31"/>
    </row>
    <row r="15" spans="1:10" ht="20.100000000000001" hidden="1" customHeight="1" thickBot="1">
      <c r="A15" s="125">
        <f>JUV!A11</f>
        <v>0</v>
      </c>
      <c r="B15" s="122">
        <f>JUV!B11</f>
        <v>0</v>
      </c>
      <c r="C15" s="21">
        <f>JUV!C11</f>
        <v>0</v>
      </c>
      <c r="D15" s="16">
        <f>JUV!D11</f>
        <v>0</v>
      </c>
      <c r="E15" s="16">
        <f>JUV!G11</f>
        <v>0</v>
      </c>
      <c r="F15" s="16">
        <f>JUV!K11</f>
        <v>0</v>
      </c>
      <c r="G15" s="16">
        <f>+E15+F15</f>
        <v>0</v>
      </c>
      <c r="H15" s="24" t="s">
        <v>10</v>
      </c>
      <c r="I15" s="11" t="s">
        <v>15</v>
      </c>
      <c r="J15" s="31"/>
    </row>
    <row r="16" spans="1:10" ht="20.100000000000001" hidden="1" customHeight="1" thickBot="1">
      <c r="A16" s="125">
        <f>JUV!A12</f>
        <v>0</v>
      </c>
      <c r="B16" s="122">
        <f>JUV!B12</f>
        <v>0</v>
      </c>
      <c r="C16" s="21">
        <f>JUV!C12</f>
        <v>0</v>
      </c>
      <c r="D16" s="16">
        <f>JUV!D12</f>
        <v>0</v>
      </c>
      <c r="E16" s="16">
        <v>88</v>
      </c>
      <c r="F16" s="16">
        <v>79</v>
      </c>
      <c r="G16" s="129" t="s">
        <v>10</v>
      </c>
      <c r="H16" s="24">
        <f>+E16+F16</f>
        <v>167</v>
      </c>
      <c r="I16" s="11" t="s">
        <v>17</v>
      </c>
      <c r="J16" s="31"/>
    </row>
    <row r="17" spans="1:10" ht="20.100000000000001" hidden="1" customHeight="1" thickBot="1">
      <c r="A17" s="125"/>
      <c r="B17" s="122"/>
      <c r="C17" s="21"/>
      <c r="D17" s="16"/>
      <c r="E17" s="16"/>
      <c r="F17" s="16"/>
      <c r="G17" s="129" t="s">
        <v>10</v>
      </c>
      <c r="H17" s="24">
        <f>+E17+F17</f>
        <v>0</v>
      </c>
      <c r="I17" s="11" t="s">
        <v>17</v>
      </c>
      <c r="J17" s="31"/>
    </row>
    <row r="18" spans="1:10" ht="20.100000000000001" hidden="1" customHeight="1" thickBot="1">
      <c r="A18" s="125"/>
      <c r="B18" s="122"/>
      <c r="C18" s="21"/>
      <c r="D18" s="16"/>
      <c r="E18" s="16"/>
      <c r="F18" s="16"/>
      <c r="G18" s="130" t="s">
        <v>10</v>
      </c>
      <c r="H18" s="24">
        <f>+E18+F18</f>
        <v>0</v>
      </c>
      <c r="I18" s="11" t="s">
        <v>18</v>
      </c>
      <c r="J18" s="31"/>
    </row>
    <row r="19" spans="1:10" ht="20.25" thickBot="1">
      <c r="A19" s="212" t="str">
        <f>JUV!A16</f>
        <v>DAMAS JUVENILES Y MENORES (Clases 00 AL 09)</v>
      </c>
      <c r="B19" s="213"/>
      <c r="C19" s="213"/>
      <c r="D19" s="213"/>
      <c r="E19" s="213"/>
      <c r="F19" s="213"/>
      <c r="G19" s="213"/>
      <c r="H19" s="214"/>
      <c r="I19" s="1"/>
      <c r="J19" s="31"/>
    </row>
    <row r="20" spans="1:10" ht="20.25" thickBot="1">
      <c r="A20" s="124" t="s">
        <v>6</v>
      </c>
      <c r="B20" s="121" t="s">
        <v>9</v>
      </c>
      <c r="C20" s="20" t="s">
        <v>21</v>
      </c>
      <c r="D20" s="4" t="s">
        <v>1</v>
      </c>
      <c r="E20" s="4" t="s">
        <v>36</v>
      </c>
      <c r="F20" s="4" t="s">
        <v>37</v>
      </c>
      <c r="G20" s="4" t="s">
        <v>4</v>
      </c>
      <c r="H20" s="4" t="s">
        <v>5</v>
      </c>
      <c r="I20" s="10"/>
      <c r="J20" s="31"/>
    </row>
    <row r="21" spans="1:10" ht="20.100000000000001" customHeight="1" thickBot="1">
      <c r="A21" s="125" t="str">
        <f>JUV!A19</f>
        <v>MARTIN IARA</v>
      </c>
      <c r="B21" s="122" t="str">
        <f>JUV!B19</f>
        <v>CMDP</v>
      </c>
      <c r="C21" s="21">
        <f>JUV!C19</f>
        <v>38873</v>
      </c>
      <c r="D21" s="16">
        <f>JUV!D19</f>
        <v>-1</v>
      </c>
      <c r="E21" s="16">
        <f>JUV!G19</f>
        <v>71</v>
      </c>
      <c r="F21" s="16">
        <f>JUV!K19</f>
        <v>76</v>
      </c>
      <c r="G21" s="16">
        <f>+E21+F21</f>
        <v>147</v>
      </c>
      <c r="H21" s="24" t="s">
        <v>10</v>
      </c>
      <c r="I21" s="11" t="s">
        <v>15</v>
      </c>
      <c r="J21" s="31"/>
    </row>
    <row r="22" spans="1:10" ht="20.100000000000001" customHeight="1" thickBot="1">
      <c r="A22" s="125" t="str">
        <f>JUV!A20</f>
        <v>DEPREZ UMMA</v>
      </c>
      <c r="B22" s="122" t="str">
        <f>JUV!B20</f>
        <v>SPGC</v>
      </c>
      <c r="C22" s="21">
        <f>JUV!C20</f>
        <v>39932</v>
      </c>
      <c r="D22" s="16">
        <f>JUV!D20</f>
        <v>4</v>
      </c>
      <c r="E22" s="16">
        <f>JUV!G20</f>
        <v>76</v>
      </c>
      <c r="F22" s="16">
        <f>JUV!K20</f>
        <v>77</v>
      </c>
      <c r="G22" s="16">
        <f t="shared" ref="G22:G24" si="0">+E22+F22</f>
        <v>153</v>
      </c>
      <c r="H22" s="24" t="s">
        <v>10</v>
      </c>
      <c r="I22" s="11" t="s">
        <v>16</v>
      </c>
      <c r="J22" s="31"/>
    </row>
    <row r="23" spans="1:10" ht="20.100000000000001" customHeight="1" thickBot="1">
      <c r="A23" s="125" t="s">
        <v>109</v>
      </c>
      <c r="B23" s="122" t="s">
        <v>142</v>
      </c>
      <c r="C23" s="21">
        <v>39853</v>
      </c>
      <c r="D23" s="16">
        <v>47</v>
      </c>
      <c r="E23" s="16">
        <v>58</v>
      </c>
      <c r="F23" s="16">
        <v>74</v>
      </c>
      <c r="G23" s="343" t="s">
        <v>10</v>
      </c>
      <c r="H23" s="24">
        <f>+E23+F23</f>
        <v>132</v>
      </c>
      <c r="I23" s="11" t="s">
        <v>17</v>
      </c>
      <c r="J23" s="31"/>
    </row>
    <row r="24" spans="1:10" ht="20.100000000000001" customHeight="1" thickBot="1">
      <c r="A24" s="125" t="s">
        <v>84</v>
      </c>
      <c r="B24" s="122" t="s">
        <v>139</v>
      </c>
      <c r="C24" s="21">
        <v>38821</v>
      </c>
      <c r="D24" s="16">
        <v>2</v>
      </c>
      <c r="E24" s="16">
        <v>77</v>
      </c>
      <c r="F24" s="16">
        <v>74</v>
      </c>
      <c r="G24" s="16" t="s">
        <v>10</v>
      </c>
      <c r="H24" s="24">
        <f>+E24+F24</f>
        <v>151</v>
      </c>
      <c r="I24" s="11" t="s">
        <v>18</v>
      </c>
      <c r="J24" s="31"/>
    </row>
    <row r="25" spans="1:10" ht="20.25" thickBot="1">
      <c r="A25" s="212" t="str">
        <f>'M 18'!A7</f>
        <v>CABALLEROS JUVENILES Y MENORES (Clases 00 AL 09)</v>
      </c>
      <c r="B25" s="213"/>
      <c r="C25" s="213"/>
      <c r="D25" s="213"/>
      <c r="E25" s="213"/>
      <c r="F25" s="213"/>
      <c r="G25" s="213"/>
      <c r="H25" s="214"/>
      <c r="I25" s="1"/>
      <c r="J25" s="31"/>
    </row>
    <row r="26" spans="1:10" ht="20.25" thickBot="1">
      <c r="A26" s="124" t="s">
        <v>0</v>
      </c>
      <c r="B26" s="121" t="s">
        <v>9</v>
      </c>
      <c r="C26" s="20" t="s">
        <v>21</v>
      </c>
      <c r="D26" s="4" t="s">
        <v>1</v>
      </c>
      <c r="E26" s="4" t="s">
        <v>36</v>
      </c>
      <c r="F26" s="4" t="s">
        <v>37</v>
      </c>
      <c r="G26" s="4" t="s">
        <v>4</v>
      </c>
      <c r="H26" s="4" t="s">
        <v>5</v>
      </c>
      <c r="I26" s="10"/>
      <c r="J26" s="31"/>
    </row>
    <row r="27" spans="1:10" ht="20.100000000000001" customHeight="1" thickBot="1">
      <c r="A27" s="125" t="str">
        <f>'M 18'!A10</f>
        <v>GUERENDIAIN FERMIN</v>
      </c>
      <c r="B27" s="122" t="str">
        <f>'M 18'!B10</f>
        <v>EVTGC</v>
      </c>
      <c r="C27" s="21">
        <f>'M 18'!C10</f>
        <v>40163</v>
      </c>
      <c r="D27" s="16">
        <f>'M 18'!D10</f>
        <v>-2</v>
      </c>
      <c r="E27" s="16">
        <f>'M 18'!G10</f>
        <v>70</v>
      </c>
      <c r="F27" s="16">
        <f>'M 18'!K10</f>
        <v>74</v>
      </c>
      <c r="G27" s="16">
        <f>+E27+F27</f>
        <v>144</v>
      </c>
      <c r="H27" s="24" t="s">
        <v>10</v>
      </c>
      <c r="I27" s="11" t="s">
        <v>15</v>
      </c>
      <c r="J27" s="31"/>
    </row>
    <row r="28" spans="1:10" ht="20.100000000000001" customHeight="1" thickBot="1">
      <c r="A28" s="125" t="str">
        <f>'M 18'!A11</f>
        <v>PATTI NICOLAS</v>
      </c>
      <c r="B28" s="122" t="str">
        <f>'M 18'!B11</f>
        <v>SPGC</v>
      </c>
      <c r="C28" s="21">
        <f>'M 18'!C11</f>
        <v>39770</v>
      </c>
      <c r="D28" s="16">
        <f>'M 18'!D11</f>
        <v>0</v>
      </c>
      <c r="E28" s="16">
        <f>'M 18'!G11</f>
        <v>74</v>
      </c>
      <c r="F28" s="16">
        <f>'M 18'!K11</f>
        <v>74</v>
      </c>
      <c r="G28" s="16">
        <f t="shared" ref="G28:G30" si="1">+E28+F28</f>
        <v>148</v>
      </c>
      <c r="H28" s="24" t="s">
        <v>10</v>
      </c>
      <c r="I28" s="11" t="s">
        <v>16</v>
      </c>
      <c r="J28" s="31"/>
    </row>
    <row r="29" spans="1:10" ht="20.100000000000001" customHeight="1" thickBot="1">
      <c r="A29" s="125" t="str">
        <f>'M 18'!A12</f>
        <v>SALVI SANTINO</v>
      </c>
      <c r="B29" s="122" t="str">
        <f>'M 18'!B12</f>
        <v>EVTGC</v>
      </c>
      <c r="C29" s="21">
        <f>'M 18'!C12</f>
        <v>39699</v>
      </c>
      <c r="D29" s="16">
        <f>'M 18'!D12</f>
        <v>0</v>
      </c>
      <c r="E29" s="16">
        <f>'M 18'!G12</f>
        <v>74</v>
      </c>
      <c r="F29" s="16">
        <f>'M 18'!K12</f>
        <v>75</v>
      </c>
      <c r="G29" s="343">
        <f t="shared" ref="G29" si="2">+E29+F29</f>
        <v>149</v>
      </c>
      <c r="H29" s="24">
        <f>+E29+F29</f>
        <v>149</v>
      </c>
      <c r="I29" s="11" t="s">
        <v>17</v>
      </c>
      <c r="J29" s="31"/>
    </row>
    <row r="30" spans="1:10" ht="20.100000000000001" customHeight="1" thickBot="1">
      <c r="A30" s="125" t="s">
        <v>68</v>
      </c>
      <c r="B30" s="122" t="s">
        <v>142</v>
      </c>
      <c r="C30" s="21">
        <v>39213</v>
      </c>
      <c r="D30" s="16">
        <v>2</v>
      </c>
      <c r="E30" s="16">
        <v>73</v>
      </c>
      <c r="F30" s="16">
        <v>76</v>
      </c>
      <c r="G30" s="16">
        <f t="shared" si="1"/>
        <v>149</v>
      </c>
      <c r="H30" s="24">
        <f>+E30+F30</f>
        <v>149</v>
      </c>
      <c r="I30" s="11" t="s">
        <v>18</v>
      </c>
      <c r="J30" s="31"/>
    </row>
    <row r="31" spans="1:10" thickBot="1">
      <c r="A31" s="217" t="str">
        <f>'M 15'!A7:H7</f>
        <v>CABALLEROS MENORES DE 15 AÑOS (Clases 10 - y Posteriores)</v>
      </c>
      <c r="B31" s="218"/>
      <c r="C31" s="218"/>
      <c r="D31" s="218"/>
      <c r="E31" s="218"/>
      <c r="F31" s="218"/>
      <c r="G31" s="218"/>
      <c r="H31" s="219"/>
      <c r="I31" s="1"/>
      <c r="J31" s="31"/>
    </row>
    <row r="32" spans="1:10" ht="20.25" thickBot="1">
      <c r="A32" s="124" t="s">
        <v>0</v>
      </c>
      <c r="B32" s="121" t="s">
        <v>9</v>
      </c>
      <c r="C32" s="20" t="s">
        <v>21</v>
      </c>
      <c r="D32" s="4" t="s">
        <v>1</v>
      </c>
      <c r="E32" s="4" t="s">
        <v>36</v>
      </c>
      <c r="F32" s="4" t="s">
        <v>37</v>
      </c>
      <c r="G32" s="4" t="s">
        <v>4</v>
      </c>
      <c r="H32" s="4" t="s">
        <v>5</v>
      </c>
      <c r="I32" s="39"/>
      <c r="J32" s="31"/>
    </row>
    <row r="33" spans="1:10" ht="20.100000000000001" customHeight="1" thickBot="1">
      <c r="A33" s="125" t="str">
        <f>'M 15'!A10</f>
        <v>JUAREZ GOÑI FRANCISCO</v>
      </c>
      <c r="B33" s="122" t="str">
        <f>'M 15'!B10</f>
        <v>TGC</v>
      </c>
      <c r="C33" s="21">
        <f>'M 15'!C10</f>
        <v>40437</v>
      </c>
      <c r="D33" s="16">
        <f>'M 15'!D10</f>
        <v>2</v>
      </c>
      <c r="E33" s="16">
        <f>'M 15'!G10</f>
        <v>77</v>
      </c>
      <c r="F33" s="16">
        <f>'M 15'!K10</f>
        <v>79</v>
      </c>
      <c r="G33" s="16">
        <f>+E33+F33</f>
        <v>156</v>
      </c>
      <c r="H33" s="24" t="s">
        <v>10</v>
      </c>
      <c r="I33" s="11" t="s">
        <v>15</v>
      </c>
      <c r="J33" s="31"/>
    </row>
    <row r="34" spans="1:10" ht="20.100000000000001" customHeight="1" thickBot="1">
      <c r="A34" s="125" t="str">
        <f>'M 15'!A11</f>
        <v>PROBICITO IGNACIO</v>
      </c>
      <c r="B34" s="122" t="str">
        <f>'M 15'!B11</f>
        <v>TGC</v>
      </c>
      <c r="C34" s="21">
        <f>'M 15'!C11</f>
        <v>40413</v>
      </c>
      <c r="D34" s="16">
        <f>'M 15'!D11</f>
        <v>6</v>
      </c>
      <c r="E34" s="16">
        <f>'M 15'!G11</f>
        <v>79</v>
      </c>
      <c r="F34" s="16">
        <f>'M 15'!K11</f>
        <v>81</v>
      </c>
      <c r="G34" s="16">
        <f t="shared" ref="G34:G36" si="3">+E34+F34</f>
        <v>160</v>
      </c>
      <c r="H34" s="24" t="s">
        <v>10</v>
      </c>
      <c r="I34" s="11" t="s">
        <v>16</v>
      </c>
      <c r="J34" s="31"/>
    </row>
    <row r="35" spans="1:10" ht="20.100000000000001" customHeight="1" thickBot="1">
      <c r="A35" s="125" t="s">
        <v>128</v>
      </c>
      <c r="B35" s="122" t="s">
        <v>139</v>
      </c>
      <c r="C35" s="21">
        <v>40519</v>
      </c>
      <c r="D35" s="16">
        <v>23</v>
      </c>
      <c r="E35" s="16">
        <v>75</v>
      </c>
      <c r="F35" s="16">
        <v>77</v>
      </c>
      <c r="G35" s="16">
        <f t="shared" si="3"/>
        <v>152</v>
      </c>
      <c r="H35" s="24">
        <f>+E35+F35</f>
        <v>152</v>
      </c>
      <c r="I35" s="11" t="s">
        <v>17</v>
      </c>
      <c r="J35" s="31"/>
    </row>
    <row r="36" spans="1:10" ht="20.100000000000001" customHeight="1" thickBot="1">
      <c r="A36" s="125" t="s">
        <v>117</v>
      </c>
      <c r="B36" s="122" t="s">
        <v>142</v>
      </c>
      <c r="C36" s="21">
        <v>40532</v>
      </c>
      <c r="D36" s="16">
        <v>9</v>
      </c>
      <c r="E36" s="16">
        <v>81</v>
      </c>
      <c r="F36" s="16">
        <v>79</v>
      </c>
      <c r="G36" s="16">
        <f t="shared" si="3"/>
        <v>160</v>
      </c>
      <c r="H36" s="24">
        <f>+E36+F36</f>
        <v>160</v>
      </c>
      <c r="I36" s="11" t="s">
        <v>18</v>
      </c>
      <c r="J36" s="31"/>
    </row>
    <row r="37" spans="1:10" ht="20.25" thickBot="1">
      <c r="A37" s="212" t="str">
        <f>'M 15'!A29:H29</f>
        <v>DAMAS MENORES DE 15 AÑOS (Clases 10 - y Posteriores)</v>
      </c>
      <c r="B37" s="213"/>
      <c r="C37" s="213"/>
      <c r="D37" s="213"/>
      <c r="E37" s="213"/>
      <c r="F37" s="213"/>
      <c r="G37" s="213"/>
      <c r="H37" s="214"/>
      <c r="I37" s="13"/>
      <c r="J37" s="31"/>
    </row>
    <row r="38" spans="1:10" ht="20.25" thickBot="1">
      <c r="A38" s="124" t="s">
        <v>6</v>
      </c>
      <c r="B38" s="121" t="s">
        <v>9</v>
      </c>
      <c r="C38" s="20" t="s">
        <v>21</v>
      </c>
      <c r="D38" s="4" t="s">
        <v>1</v>
      </c>
      <c r="E38" s="4" t="s">
        <v>36</v>
      </c>
      <c r="F38" s="4" t="s">
        <v>37</v>
      </c>
      <c r="G38" s="4" t="s">
        <v>4</v>
      </c>
      <c r="H38" s="4" t="s">
        <v>5</v>
      </c>
      <c r="I38" s="10"/>
      <c r="J38" s="31"/>
    </row>
    <row r="39" spans="1:10" ht="20.100000000000001" customHeight="1" thickBot="1">
      <c r="A39" s="125" t="str">
        <f>'M 15'!A32</f>
        <v>BIONDELLI ALLEGRA</v>
      </c>
      <c r="B39" s="122" t="str">
        <f>'M 15'!B32</f>
        <v>SPGC</v>
      </c>
      <c r="C39" s="21">
        <f>'M 15'!C32</f>
        <v>40616</v>
      </c>
      <c r="D39" s="16">
        <f>'M 15'!D32</f>
        <v>8</v>
      </c>
      <c r="E39" s="16">
        <f>'M 15'!G32</f>
        <v>79</v>
      </c>
      <c r="F39" s="16">
        <f>'M 15'!K32</f>
        <v>81</v>
      </c>
      <c r="G39" s="16">
        <f>+E39+F39</f>
        <v>160</v>
      </c>
      <c r="H39" s="24" t="s">
        <v>10</v>
      </c>
      <c r="I39" s="11" t="s">
        <v>15</v>
      </c>
      <c r="J39" s="31"/>
    </row>
    <row r="40" spans="1:10" ht="20.100000000000001" customHeight="1" thickBot="1">
      <c r="A40" s="125" t="str">
        <f>'M 15'!A33</f>
        <v>MEILAN LOURDES</v>
      </c>
      <c r="B40" s="122" t="str">
        <f>'M 15'!B33</f>
        <v>CMDP</v>
      </c>
      <c r="C40" s="21">
        <f>'M 15'!C33</f>
        <v>40321</v>
      </c>
      <c r="D40" s="16">
        <f>'M 15'!D33</f>
        <v>13</v>
      </c>
      <c r="E40" s="16">
        <f>'M 15'!G33</f>
        <v>90</v>
      </c>
      <c r="F40" s="16">
        <f>'M 15'!K33</f>
        <v>91</v>
      </c>
      <c r="G40" s="16">
        <f t="shared" ref="G40:G42" si="4">+E40+F40</f>
        <v>181</v>
      </c>
      <c r="H40" s="24" t="s">
        <v>10</v>
      </c>
      <c r="I40" s="11" t="s">
        <v>16</v>
      </c>
      <c r="J40" s="31"/>
    </row>
    <row r="41" spans="1:10" ht="20.100000000000001" customHeight="1" thickBot="1">
      <c r="A41" s="125" t="s">
        <v>107</v>
      </c>
      <c r="B41" s="122" t="s">
        <v>141</v>
      </c>
      <c r="C41" s="21">
        <v>41179</v>
      </c>
      <c r="D41" s="16">
        <v>52</v>
      </c>
      <c r="E41" s="16">
        <v>76</v>
      </c>
      <c r="F41" s="16">
        <v>70</v>
      </c>
      <c r="G41" s="16">
        <f t="shared" si="4"/>
        <v>146</v>
      </c>
      <c r="H41" s="24">
        <f>+E41+F41</f>
        <v>146</v>
      </c>
      <c r="I41" s="11" t="s">
        <v>17</v>
      </c>
      <c r="J41" s="31"/>
    </row>
    <row r="42" spans="1:10" ht="20.100000000000001" customHeight="1" thickBot="1">
      <c r="A42" s="125" t="s">
        <v>104</v>
      </c>
      <c r="B42" s="122" t="s">
        <v>141</v>
      </c>
      <c r="C42" s="21">
        <v>41885</v>
      </c>
      <c r="D42" s="16">
        <v>24</v>
      </c>
      <c r="E42" s="16">
        <v>78</v>
      </c>
      <c r="F42" s="16">
        <v>73</v>
      </c>
      <c r="G42" s="16">
        <f t="shared" si="4"/>
        <v>151</v>
      </c>
      <c r="H42" s="24">
        <f>+E42+F42</f>
        <v>151</v>
      </c>
      <c r="I42" s="11" t="s">
        <v>18</v>
      </c>
      <c r="J42" s="31"/>
    </row>
    <row r="43" spans="1:10" ht="20.25" thickBot="1">
      <c r="A43" s="212" t="str">
        <f>'M 13'!A8:H8</f>
        <v>CABALLEROS M-13 AÑOS (CLASES 11 Y POSTERIORES)</v>
      </c>
      <c r="B43" s="213"/>
      <c r="C43" s="213"/>
      <c r="D43" s="213"/>
      <c r="E43" s="213"/>
      <c r="F43" s="213"/>
      <c r="G43" s="213"/>
      <c r="H43" s="214"/>
      <c r="I43" s="10"/>
      <c r="J43" s="31"/>
    </row>
    <row r="44" spans="1:10" ht="20.25" thickBot="1">
      <c r="A44" s="124" t="s">
        <v>0</v>
      </c>
      <c r="B44" s="121" t="s">
        <v>9</v>
      </c>
      <c r="C44" s="20" t="s">
        <v>21</v>
      </c>
      <c r="D44" s="4" t="s">
        <v>1</v>
      </c>
      <c r="E44" s="4" t="s">
        <v>36</v>
      </c>
      <c r="F44" s="4" t="s">
        <v>37</v>
      </c>
      <c r="G44" s="4" t="s">
        <v>4</v>
      </c>
      <c r="H44" s="4" t="s">
        <v>5</v>
      </c>
      <c r="I44" s="10"/>
      <c r="J44" s="31"/>
    </row>
    <row r="45" spans="1:10" ht="20.100000000000001" customHeight="1" thickBot="1">
      <c r="A45" s="125" t="str">
        <f>'M 13'!A11</f>
        <v>CICCOLA FRANCESCO</v>
      </c>
      <c r="B45" s="122" t="str">
        <f>'M 13'!B11</f>
        <v>ML</v>
      </c>
      <c r="C45" s="21">
        <f>'M 13'!C11</f>
        <v>41277</v>
      </c>
      <c r="D45" s="16">
        <f>'M 13'!D11</f>
        <v>4</v>
      </c>
      <c r="E45" s="16">
        <f>'M 13'!G11</f>
        <v>76</v>
      </c>
      <c r="F45" s="16">
        <f>'M 13'!K11</f>
        <v>85</v>
      </c>
      <c r="G45" s="16">
        <f>+E45+F45</f>
        <v>161</v>
      </c>
      <c r="H45" s="24" t="s">
        <v>10</v>
      </c>
      <c r="I45" s="11" t="s">
        <v>15</v>
      </c>
      <c r="J45" s="31"/>
    </row>
    <row r="46" spans="1:10" ht="20.100000000000001" customHeight="1" thickBot="1">
      <c r="A46" s="125" t="str">
        <f>'M 13'!A12</f>
        <v>CASTRO SANTINO</v>
      </c>
      <c r="B46" s="122" t="str">
        <f>'M 13'!B12</f>
        <v>ML</v>
      </c>
      <c r="C46" s="21">
        <f>'M 13'!C12</f>
        <v>41139</v>
      </c>
      <c r="D46" s="16">
        <f>'M 13'!D12</f>
        <v>5</v>
      </c>
      <c r="E46" s="16">
        <f>'M 13'!G12</f>
        <v>82</v>
      </c>
      <c r="F46" s="16">
        <f>'M 13'!K12</f>
        <v>87</v>
      </c>
      <c r="G46" s="16">
        <f t="shared" ref="G46:G48" si="5">+E46+F46</f>
        <v>169</v>
      </c>
      <c r="H46" s="24" t="s">
        <v>10</v>
      </c>
      <c r="I46" s="11" t="s">
        <v>16</v>
      </c>
      <c r="J46" s="31"/>
    </row>
    <row r="47" spans="1:10" ht="20.100000000000001" customHeight="1" thickBot="1">
      <c r="A47" s="125" t="s">
        <v>130</v>
      </c>
      <c r="B47" s="122" t="s">
        <v>143</v>
      </c>
      <c r="C47" s="21">
        <v>41387</v>
      </c>
      <c r="D47" s="16">
        <v>33</v>
      </c>
      <c r="E47" s="16">
        <v>72</v>
      </c>
      <c r="F47" s="16">
        <v>70</v>
      </c>
      <c r="G47" s="16">
        <f t="shared" si="5"/>
        <v>142</v>
      </c>
      <c r="H47" s="24">
        <f>+E47+F47</f>
        <v>142</v>
      </c>
      <c r="I47" s="11" t="s">
        <v>17</v>
      </c>
      <c r="J47" s="31"/>
    </row>
    <row r="48" spans="1:10" ht="20.100000000000001" customHeight="1" thickBot="1">
      <c r="A48" s="125" t="s">
        <v>121</v>
      </c>
      <c r="B48" s="122" t="s">
        <v>142</v>
      </c>
      <c r="C48" s="21">
        <v>41174</v>
      </c>
      <c r="D48" s="16">
        <v>19</v>
      </c>
      <c r="E48" s="16">
        <v>77</v>
      </c>
      <c r="F48" s="16">
        <v>68</v>
      </c>
      <c r="G48" s="16">
        <f t="shared" si="5"/>
        <v>145</v>
      </c>
      <c r="H48" s="24">
        <f>+E48+F48</f>
        <v>145</v>
      </c>
      <c r="I48" s="11" t="s">
        <v>18</v>
      </c>
      <c r="J48" s="31"/>
    </row>
    <row r="49" spans="1:9" ht="20.25" thickBot="1"/>
    <row r="50" spans="1:9" ht="19.5" customHeight="1">
      <c r="A50" s="345" t="s">
        <v>227</v>
      </c>
      <c r="B50" s="346"/>
      <c r="C50" s="346"/>
      <c r="D50" s="346"/>
      <c r="E50" s="346"/>
      <c r="F50" s="346"/>
      <c r="G50" s="346"/>
      <c r="H50" s="346"/>
      <c r="I50" s="347"/>
    </row>
    <row r="51" spans="1:9" thickBot="1">
      <c r="A51" s="348" t="s">
        <v>229</v>
      </c>
      <c r="B51" s="349"/>
      <c r="C51" s="349"/>
      <c r="D51" s="349"/>
      <c r="E51" s="349"/>
      <c r="F51" s="349"/>
      <c r="G51" s="349"/>
      <c r="H51" s="349"/>
      <c r="I51" s="350"/>
    </row>
    <row r="52" spans="1:9" ht="20.25" thickBot="1"/>
    <row r="53" spans="1:9" ht="18.75">
      <c r="A53" s="345" t="s">
        <v>228</v>
      </c>
      <c r="B53" s="346"/>
      <c r="C53" s="346"/>
      <c r="D53" s="346"/>
      <c r="E53" s="346"/>
      <c r="F53" s="346"/>
      <c r="G53" s="346"/>
      <c r="H53" s="346"/>
      <c r="I53" s="347"/>
    </row>
    <row r="54" spans="1:9" thickBot="1">
      <c r="A54" s="348" t="s">
        <v>230</v>
      </c>
      <c r="B54" s="349"/>
      <c r="C54" s="349"/>
      <c r="D54" s="349"/>
      <c r="E54" s="349"/>
      <c r="F54" s="349"/>
      <c r="G54" s="349"/>
      <c r="H54" s="349"/>
      <c r="I54" s="350"/>
    </row>
  </sheetData>
  <mergeCells count="17">
    <mergeCell ref="A50:I50"/>
    <mergeCell ref="A51:I51"/>
    <mergeCell ref="A53:I53"/>
    <mergeCell ref="A54:I54"/>
    <mergeCell ref="A5:H5"/>
    <mergeCell ref="A6:H6"/>
    <mergeCell ref="A37:H37"/>
    <mergeCell ref="A43:H43"/>
    <mergeCell ref="A1:H1"/>
    <mergeCell ref="A2:H2"/>
    <mergeCell ref="A3:H3"/>
    <mergeCell ref="A4:H4"/>
    <mergeCell ref="A31:H31"/>
    <mergeCell ref="A7:H7"/>
    <mergeCell ref="A13:H13"/>
    <mergeCell ref="A19:H19"/>
    <mergeCell ref="A25:H2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72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38" bestFit="1" customWidth="1"/>
    <col min="4" max="4" width="10.85546875" style="12" bestFit="1" customWidth="1"/>
    <col min="5" max="6" width="4.5703125" style="12" bestFit="1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211" t="str">
        <f>JUV!A1</f>
        <v>GOLF &amp; LINKS</v>
      </c>
      <c r="B1" s="211"/>
      <c r="C1" s="211"/>
      <c r="D1" s="211"/>
      <c r="E1" s="57"/>
      <c r="H1" s="31"/>
    </row>
    <row r="2" spans="1:8" ht="19.5">
      <c r="A2" s="211" t="str">
        <f>JUV!A2</f>
        <v>COSTA ESMERALDA</v>
      </c>
      <c r="B2" s="211"/>
      <c r="C2" s="211"/>
      <c r="D2" s="211"/>
      <c r="E2" s="57"/>
      <c r="H2" s="31"/>
    </row>
    <row r="3" spans="1:8" ht="19.5">
      <c r="A3" s="211" t="str">
        <f>JUV!A3</f>
        <v>FEDERACION REGIONAL DE GOLF MAR Y SIERRAS</v>
      </c>
      <c r="B3" s="211"/>
      <c r="C3" s="211"/>
      <c r="D3" s="211"/>
      <c r="E3" s="57"/>
      <c r="H3" s="31"/>
    </row>
    <row r="4" spans="1:8" ht="19.5">
      <c r="A4" s="216" t="s">
        <v>12</v>
      </c>
      <c r="B4" s="216"/>
      <c r="C4" s="216"/>
      <c r="D4" s="216"/>
      <c r="E4" s="57"/>
      <c r="H4" s="31"/>
    </row>
    <row r="5" spans="1:8" ht="19.5">
      <c r="A5" s="211" t="s">
        <v>14</v>
      </c>
      <c r="B5" s="211"/>
      <c r="C5" s="211"/>
      <c r="D5" s="211"/>
      <c r="E5" s="57"/>
      <c r="H5" s="31"/>
    </row>
    <row r="6" spans="1:8" ht="19.5">
      <c r="A6" s="211" t="str">
        <f>JUV!A6</f>
        <v>SABADO 31 DE MAYO Y DOMINGO 01 DE JUNIO DE 2025</v>
      </c>
      <c r="B6" s="211"/>
      <c r="C6" s="211"/>
      <c r="D6" s="211"/>
      <c r="E6" s="57"/>
      <c r="H6" s="31"/>
    </row>
    <row r="7" spans="1:8" ht="20.25" thickBot="1">
      <c r="A7" s="32"/>
      <c r="B7" s="50"/>
      <c r="C7" s="32"/>
      <c r="D7" s="50"/>
      <c r="E7" s="57"/>
      <c r="H7" s="31"/>
    </row>
    <row r="8" spans="1:8" ht="20.25" thickBot="1">
      <c r="A8" s="212" t="str">
        <f>ALBATROS!A21</f>
        <v>ALBATROS - DAMAS CLASES 12 - 13 -</v>
      </c>
      <c r="B8" s="213"/>
      <c r="C8" s="213"/>
      <c r="D8" s="213"/>
      <c r="E8" s="213"/>
      <c r="F8" s="214"/>
      <c r="H8" s="31"/>
    </row>
    <row r="9" spans="1:8" s="32" customFormat="1" ht="20.25" thickBot="1">
      <c r="A9" s="14" t="s">
        <v>6</v>
      </c>
      <c r="B9" s="53" t="s">
        <v>9</v>
      </c>
      <c r="C9" s="53" t="s">
        <v>21</v>
      </c>
      <c r="D9" s="54" t="s">
        <v>1</v>
      </c>
      <c r="E9" s="4" t="s">
        <v>4</v>
      </c>
      <c r="F9" s="4" t="s">
        <v>5</v>
      </c>
      <c r="H9" s="31"/>
    </row>
    <row r="10" spans="1:8" ht="20.25" thickBot="1">
      <c r="A10" s="33">
        <f>ALBATROS!A23</f>
        <v>0</v>
      </c>
      <c r="B10" s="47">
        <f>ALBATROS!B23</f>
        <v>0</v>
      </c>
      <c r="C10" s="34">
        <f>ALBATROS!C23</f>
        <v>0</v>
      </c>
      <c r="D10" s="47">
        <f>ALBATROS!D23</f>
        <v>0</v>
      </c>
      <c r="E10" s="59">
        <f>ALBATROS!E23</f>
        <v>0</v>
      </c>
      <c r="F10" s="58" t="s">
        <v>10</v>
      </c>
      <c r="G10" s="11" t="s">
        <v>15</v>
      </c>
      <c r="H10" s="31"/>
    </row>
    <row r="11" spans="1:8" ht="20.25" hidden="1" thickBot="1">
      <c r="A11" s="33" t="e">
        <f>ALBATROS!#REF!</f>
        <v>#REF!</v>
      </c>
      <c r="B11" s="47" t="e">
        <f>ALBATROS!#REF!</f>
        <v>#REF!</v>
      </c>
      <c r="C11" s="34" t="e">
        <f>ALBATROS!#REF!</f>
        <v>#REF!</v>
      </c>
      <c r="D11" s="47" t="e">
        <f>ALBATROS!#REF!</f>
        <v>#REF!</v>
      </c>
      <c r="E11" s="59" t="e">
        <f>ALBATROS!#REF!</f>
        <v>#REF!</v>
      </c>
      <c r="F11" s="58" t="s">
        <v>10</v>
      </c>
      <c r="G11" s="11" t="s">
        <v>16</v>
      </c>
      <c r="H11" s="31"/>
    </row>
    <row r="12" spans="1:8" ht="20.25" hidden="1" thickBot="1">
      <c r="A12" s="33"/>
      <c r="B12" s="47"/>
      <c r="C12" s="34"/>
      <c r="D12" s="47"/>
      <c r="E12" s="59">
        <f>ALBATROS!E6</f>
        <v>0</v>
      </c>
      <c r="F12" s="60">
        <f>(E12-D12)</f>
        <v>0</v>
      </c>
      <c r="G12" s="11" t="s">
        <v>17</v>
      </c>
      <c r="H12" s="31"/>
    </row>
    <row r="13" spans="1:8" ht="19.5" thickBot="1">
      <c r="C13" s="36"/>
      <c r="E13" s="57"/>
      <c r="H13" s="31"/>
    </row>
    <row r="14" spans="1:8" ht="20.25" thickBot="1">
      <c r="A14" s="212" t="str">
        <f>ALBATROS!A8</f>
        <v>ALBATROS - CABALLEROS CLASES 12 - 13 -</v>
      </c>
      <c r="B14" s="213"/>
      <c r="C14" s="213"/>
      <c r="D14" s="213"/>
      <c r="E14" s="213"/>
      <c r="F14" s="214"/>
      <c r="H14" s="31"/>
    </row>
    <row r="15" spans="1:8" s="50" customFormat="1" ht="20.25" thickBot="1">
      <c r="A15" s="14" t="s">
        <v>0</v>
      </c>
      <c r="B15" s="53" t="s">
        <v>9</v>
      </c>
      <c r="C15" s="53" t="s">
        <v>21</v>
      </c>
      <c r="D15" s="54" t="s">
        <v>1</v>
      </c>
      <c r="E15" s="4" t="s">
        <v>4</v>
      </c>
      <c r="F15" s="4" t="s">
        <v>5</v>
      </c>
      <c r="H15" s="31"/>
    </row>
    <row r="16" spans="1:8" ht="20.25" thickBot="1">
      <c r="A16" s="33" t="str">
        <f>ALBATROS!A10</f>
        <v>GOLUB ANDERSON ODO</v>
      </c>
      <c r="B16" s="47" t="str">
        <f>ALBATROS!B10</f>
        <v>CMDP</v>
      </c>
      <c r="C16" s="34">
        <f>ALBATROS!C10</f>
        <v>41236</v>
      </c>
      <c r="D16" s="47">
        <f>ALBATROS!D10</f>
        <v>27</v>
      </c>
      <c r="E16" s="59">
        <f>ALBATROS!E10</f>
        <v>55</v>
      </c>
      <c r="F16" s="58" t="s">
        <v>10</v>
      </c>
      <c r="G16" s="11" t="s">
        <v>15</v>
      </c>
      <c r="H16" s="31"/>
    </row>
    <row r="17" spans="1:8" ht="20.25" thickBot="1">
      <c r="A17" s="33" t="str">
        <f>ALBATROS!A11</f>
        <v>MORELLO JUAN</v>
      </c>
      <c r="B17" s="47" t="str">
        <f>ALBATROS!B11</f>
        <v>GCD</v>
      </c>
      <c r="C17" s="34">
        <f>ALBATROS!C11</f>
        <v>41428</v>
      </c>
      <c r="D17" s="47">
        <f>ALBATROS!D11</f>
        <v>22</v>
      </c>
      <c r="E17" s="59">
        <f>ALBATROS!E11</f>
        <v>59</v>
      </c>
      <c r="F17" s="58" t="s">
        <v>10</v>
      </c>
      <c r="G17" s="11" t="s">
        <v>16</v>
      </c>
      <c r="H17" s="31"/>
    </row>
    <row r="18" spans="1:8" ht="20.25" thickBot="1">
      <c r="A18" s="33" t="str">
        <f>ALBATROS!A12</f>
        <v>FLORES BELLINI IGNACIO</v>
      </c>
      <c r="B18" s="47" t="str">
        <f>ALBATROS!B12</f>
        <v>ML</v>
      </c>
      <c r="C18" s="34">
        <f>ALBATROS!C12</f>
        <v>41409</v>
      </c>
      <c r="D18" s="47">
        <f>ALBATROS!D12</f>
        <v>21</v>
      </c>
      <c r="E18" s="59">
        <f>ALBATROS!E12</f>
        <v>60</v>
      </c>
      <c r="F18" s="60">
        <f>(E18-D18)</f>
        <v>39</v>
      </c>
      <c r="G18" s="11" t="s">
        <v>17</v>
      </c>
      <c r="H18" s="31"/>
    </row>
    <row r="19" spans="1:8" ht="19.5" thickBot="1">
      <c r="C19" s="36"/>
      <c r="E19" s="57"/>
      <c r="H19" s="31"/>
    </row>
    <row r="20" spans="1:8" ht="20.25" thickBot="1">
      <c r="A20" s="212" t="str">
        <f>EAGLES!A23</f>
        <v>EAGLES - DAMAS CLASES 14 - 15 -</v>
      </c>
      <c r="B20" s="213"/>
      <c r="C20" s="213"/>
      <c r="D20" s="213"/>
      <c r="E20" s="213"/>
      <c r="F20" s="214"/>
      <c r="H20" s="31"/>
    </row>
    <row r="21" spans="1:8" s="50" customFormat="1" ht="20.25" thickBot="1">
      <c r="A21" s="14" t="s">
        <v>6</v>
      </c>
      <c r="B21" s="53" t="s">
        <v>9</v>
      </c>
      <c r="C21" s="53" t="s">
        <v>21</v>
      </c>
      <c r="D21" s="54" t="s">
        <v>1</v>
      </c>
      <c r="E21" s="4" t="s">
        <v>4</v>
      </c>
      <c r="F21" s="4" t="s">
        <v>5</v>
      </c>
      <c r="H21" s="31"/>
    </row>
    <row r="22" spans="1:8" ht="20.25" thickBot="1">
      <c r="A22" s="33" t="str">
        <f>EAGLES!A25</f>
        <v>MEILAN BELEN</v>
      </c>
      <c r="B22" s="47" t="str">
        <f>EAGLES!B25</f>
        <v>CMDP</v>
      </c>
      <c r="C22" s="34">
        <f>EAGLES!C25</f>
        <v>42208</v>
      </c>
      <c r="D22" s="47">
        <f>EAGLES!D25</f>
        <v>15</v>
      </c>
      <c r="E22" s="59">
        <f>EAGLES!E25</f>
        <v>59</v>
      </c>
      <c r="F22" s="58" t="s">
        <v>10</v>
      </c>
      <c r="G22" s="11" t="s">
        <v>15</v>
      </c>
      <c r="H22" s="31"/>
    </row>
    <row r="23" spans="1:8" ht="20.25" thickBot="1">
      <c r="A23" s="33" t="str">
        <f>EAGLES!A26</f>
        <v>VERELLEN TRINIDAD</v>
      </c>
      <c r="B23" s="47" t="str">
        <f>EAGLES!B26</f>
        <v>EVTGC</v>
      </c>
      <c r="C23" s="34">
        <f>EAGLES!C26</f>
        <v>42306</v>
      </c>
      <c r="D23" s="47">
        <f>EAGLES!D26</f>
        <v>0</v>
      </c>
      <c r="E23" s="59">
        <f>EAGLES!E26</f>
        <v>80</v>
      </c>
      <c r="F23" s="58" t="s">
        <v>10</v>
      </c>
      <c r="G23" s="11" t="s">
        <v>17</v>
      </c>
      <c r="H23" s="31"/>
    </row>
    <row r="24" spans="1:8" ht="20.25" hidden="1" thickBot="1">
      <c r="A24" s="33"/>
      <c r="B24" s="47"/>
      <c r="C24" s="34"/>
      <c r="D24" s="47"/>
      <c r="E24" s="59"/>
      <c r="F24" s="60">
        <f>(E24-D24)</f>
        <v>0</v>
      </c>
      <c r="G24" s="11" t="s">
        <v>17</v>
      </c>
      <c r="H24" s="31"/>
    </row>
    <row r="25" spans="1:8" ht="19.5" thickBot="1">
      <c r="C25" s="36"/>
      <c r="E25" s="57"/>
      <c r="H25" s="31"/>
    </row>
    <row r="26" spans="1:8" ht="20.25" thickBot="1">
      <c r="A26" s="212" t="str">
        <f>EAGLES!A7</f>
        <v>EAGLES - CABALLEROS CLASES 14 - 15 -</v>
      </c>
      <c r="B26" s="213"/>
      <c r="C26" s="213"/>
      <c r="D26" s="213"/>
      <c r="E26" s="213"/>
      <c r="F26" s="214"/>
      <c r="H26" s="31"/>
    </row>
    <row r="27" spans="1:8" s="50" customFormat="1" ht="20.25" thickBot="1">
      <c r="A27" s="14" t="s">
        <v>0</v>
      </c>
      <c r="B27" s="53" t="s">
        <v>9</v>
      </c>
      <c r="C27" s="53" t="s">
        <v>21</v>
      </c>
      <c r="D27" s="54" t="s">
        <v>1</v>
      </c>
      <c r="E27" s="4" t="s">
        <v>4</v>
      </c>
      <c r="F27" s="4" t="s">
        <v>5</v>
      </c>
      <c r="H27" s="31"/>
    </row>
    <row r="28" spans="1:8" ht="20.25" thickBot="1">
      <c r="A28" s="33" t="str">
        <f>EAGLES!A9</f>
        <v>NIZ AUGUSTO</v>
      </c>
      <c r="B28" s="47" t="str">
        <f>EAGLES!B9</f>
        <v>GCD</v>
      </c>
      <c r="C28" s="34">
        <f>EAGLES!C9</f>
        <v>42154</v>
      </c>
      <c r="D28" s="47">
        <f>EAGLES!D9</f>
        <v>0</v>
      </c>
      <c r="E28" s="59">
        <f>EAGLES!E9</f>
        <v>43</v>
      </c>
      <c r="F28" s="58" t="s">
        <v>10</v>
      </c>
      <c r="G28" s="11" t="s">
        <v>15</v>
      </c>
      <c r="H28" s="31"/>
    </row>
    <row r="29" spans="1:8" ht="20.25" thickBot="1">
      <c r="A29" s="33" t="str">
        <f>EAGLES!A10</f>
        <v>ALVAREZ AXEL JESUS</v>
      </c>
      <c r="B29" s="47" t="str">
        <f>EAGLES!B10</f>
        <v>ML</v>
      </c>
      <c r="C29" s="34">
        <f>EAGLES!C10</f>
        <v>42138</v>
      </c>
      <c r="D29" s="47">
        <f>EAGLES!D10</f>
        <v>10</v>
      </c>
      <c r="E29" s="59">
        <f>EAGLES!E10</f>
        <v>44</v>
      </c>
      <c r="F29" s="58" t="s">
        <v>10</v>
      </c>
      <c r="G29" s="11" t="s">
        <v>16</v>
      </c>
      <c r="H29" s="31"/>
    </row>
    <row r="30" spans="1:8" ht="20.25" thickBot="1">
      <c r="A30" s="33" t="s">
        <v>181</v>
      </c>
      <c r="B30" s="47" t="s">
        <v>139</v>
      </c>
      <c r="C30" s="34">
        <v>42271</v>
      </c>
      <c r="D30" s="47">
        <v>17</v>
      </c>
      <c r="E30" s="59">
        <v>50</v>
      </c>
      <c r="F30" s="60">
        <f>(E30-D30)</f>
        <v>33</v>
      </c>
      <c r="G30" s="11" t="s">
        <v>17</v>
      </c>
      <c r="H30" s="31"/>
    </row>
    <row r="31" spans="1:8" ht="19.5" thickBot="1">
      <c r="C31" s="36"/>
      <c r="E31" s="57"/>
      <c r="H31" s="31"/>
    </row>
    <row r="32" spans="1:8" ht="20.25" thickBot="1">
      <c r="A32" s="212" t="str">
        <f>BIRDIES!A26</f>
        <v>BIRDIES - DAMAS CLASES 2016 Y POSTERIORES</v>
      </c>
      <c r="B32" s="213"/>
      <c r="C32" s="213"/>
      <c r="D32" s="213"/>
      <c r="E32" s="213"/>
      <c r="F32" s="214"/>
      <c r="H32" s="31"/>
    </row>
    <row r="33" spans="1:8" s="50" customFormat="1" ht="20.25" thickBot="1">
      <c r="A33" s="14" t="s">
        <v>6</v>
      </c>
      <c r="B33" s="53" t="s">
        <v>9</v>
      </c>
      <c r="C33" s="53" t="s">
        <v>21</v>
      </c>
      <c r="D33" s="54" t="s">
        <v>1</v>
      </c>
      <c r="E33" s="4" t="s">
        <v>4</v>
      </c>
      <c r="F33" s="4" t="s">
        <v>5</v>
      </c>
      <c r="H33" s="31"/>
    </row>
    <row r="34" spans="1:8" ht="20.25" thickBot="1">
      <c r="A34" s="33" t="str">
        <f>BIRDIES!A28</f>
        <v>NIZ GUADALUPE</v>
      </c>
      <c r="B34" s="47" t="str">
        <f>BIRDIES!B28</f>
        <v>GCD</v>
      </c>
      <c r="C34" s="34">
        <f>BIRDIES!C28</f>
        <v>42866</v>
      </c>
      <c r="D34" s="47">
        <f>BIRDIES!D28</f>
        <v>0</v>
      </c>
      <c r="E34" s="59">
        <f>BIRDIES!E28</f>
        <v>39</v>
      </c>
      <c r="F34" s="58" t="s">
        <v>10</v>
      </c>
      <c r="G34" s="11" t="s">
        <v>15</v>
      </c>
      <c r="H34" s="31"/>
    </row>
    <row r="35" spans="1:8" ht="20.25" thickBot="1">
      <c r="A35" s="33" t="str">
        <f>BIRDIES!A29</f>
        <v>CHOCO MATITTI JOAQUINA</v>
      </c>
      <c r="B35" s="47" t="str">
        <f>BIRDIES!B29</f>
        <v>CMDP</v>
      </c>
      <c r="C35" s="34">
        <f>BIRDIES!C29</f>
        <v>42670</v>
      </c>
      <c r="D35" s="47">
        <f>BIRDIES!D29</f>
        <v>5</v>
      </c>
      <c r="E35" s="59">
        <f>BIRDIES!E29</f>
        <v>51</v>
      </c>
      <c r="F35" s="58" t="s">
        <v>10</v>
      </c>
      <c r="G35" s="11" t="s">
        <v>16</v>
      </c>
      <c r="H35" s="31"/>
    </row>
    <row r="36" spans="1:8" ht="20.25" thickBot="1">
      <c r="A36" s="33"/>
      <c r="B36" s="47"/>
      <c r="C36" s="34"/>
      <c r="D36" s="47"/>
      <c r="E36" s="59"/>
      <c r="F36" s="60">
        <f>(E36-D36)</f>
        <v>0</v>
      </c>
      <c r="G36" s="11" t="s">
        <v>17</v>
      </c>
      <c r="H36" s="31"/>
    </row>
    <row r="37" spans="1:8" ht="20.25" thickBot="1">
      <c r="A37" s="40"/>
      <c r="B37" s="41"/>
      <c r="C37" s="42"/>
      <c r="D37" s="51"/>
      <c r="E37" s="57"/>
      <c r="H37" s="31"/>
    </row>
    <row r="38" spans="1:8" ht="20.25" thickBot="1">
      <c r="A38" s="212" t="str">
        <f>BIRDIES!A8</f>
        <v>BIRDIES - CABALLEROS CLASES 2016 Y POSTERIORES</v>
      </c>
      <c r="B38" s="213"/>
      <c r="C38" s="213"/>
      <c r="D38" s="213"/>
      <c r="E38" s="213"/>
      <c r="F38" s="214"/>
      <c r="H38" s="31"/>
    </row>
    <row r="39" spans="1:8" s="50" customFormat="1" ht="20.25" thickBot="1">
      <c r="A39" s="14" t="s">
        <v>0</v>
      </c>
      <c r="B39" s="53" t="s">
        <v>9</v>
      </c>
      <c r="C39" s="53" t="s">
        <v>21</v>
      </c>
      <c r="D39" s="54" t="s">
        <v>1</v>
      </c>
      <c r="E39" s="4" t="s">
        <v>4</v>
      </c>
      <c r="F39" s="4" t="s">
        <v>5</v>
      </c>
      <c r="H39" s="31"/>
    </row>
    <row r="40" spans="1:8" ht="20.25" thickBot="1">
      <c r="A40" s="33" t="str">
        <f>BIRDIES!A10</f>
        <v>LAMORTE JUAN SEBASTIAN</v>
      </c>
      <c r="B40" s="47" t="str">
        <f>BIRDIES!B10</f>
        <v>CG</v>
      </c>
      <c r="C40" s="34">
        <f>BIRDIES!C10</f>
        <v>42587</v>
      </c>
      <c r="D40" s="47">
        <f>BIRDIES!D10</f>
        <v>-1</v>
      </c>
      <c r="E40" s="59">
        <f>BIRDIES!E10</f>
        <v>31</v>
      </c>
      <c r="F40" s="58" t="s">
        <v>10</v>
      </c>
      <c r="G40" s="11" t="s">
        <v>15</v>
      </c>
      <c r="H40" s="31"/>
    </row>
    <row r="41" spans="1:8" ht="20.25" thickBot="1">
      <c r="A41" s="33" t="str">
        <f>BIRDIES!A11</f>
        <v>BAESSO FRANCISCO</v>
      </c>
      <c r="B41" s="47" t="str">
        <f>BIRDIES!B11</f>
        <v>SPGC</v>
      </c>
      <c r="C41" s="34">
        <f>BIRDIES!C11</f>
        <v>42625</v>
      </c>
      <c r="D41" s="47">
        <f>BIRDIES!D11</f>
        <v>10</v>
      </c>
      <c r="E41" s="59">
        <f>BIRDIES!E11</f>
        <v>42</v>
      </c>
      <c r="F41" s="58" t="s">
        <v>10</v>
      </c>
      <c r="G41" s="11" t="s">
        <v>16</v>
      </c>
      <c r="H41" s="31"/>
    </row>
    <row r="42" spans="1:8" ht="20.25" thickBot="1">
      <c r="A42" s="33" t="s">
        <v>198</v>
      </c>
      <c r="B42" s="47" t="s">
        <v>143</v>
      </c>
      <c r="C42" s="34">
        <v>42608</v>
      </c>
      <c r="D42" s="47">
        <v>16</v>
      </c>
      <c r="E42" s="59">
        <v>45</v>
      </c>
      <c r="F42" s="60">
        <f>(E42-D42)</f>
        <v>29</v>
      </c>
      <c r="G42" s="11" t="s">
        <v>17</v>
      </c>
      <c r="H42" s="31"/>
    </row>
    <row r="43" spans="1:8" ht="19.5">
      <c r="A43" s="40"/>
      <c r="B43" s="41"/>
      <c r="C43" s="42"/>
      <c r="D43" s="51"/>
      <c r="E43" s="57"/>
      <c r="H43" s="31"/>
    </row>
    <row r="44" spans="1:8" ht="19.5">
      <c r="A44" s="40"/>
      <c r="B44" s="41"/>
      <c r="C44" s="42"/>
      <c r="D44" s="178"/>
      <c r="E44" s="57"/>
      <c r="H44" s="31"/>
    </row>
    <row r="45" spans="1:8" ht="20.25" thickBot="1">
      <c r="A45" s="40"/>
      <c r="B45" s="41"/>
      <c r="C45" s="42"/>
      <c r="D45" s="51"/>
      <c r="E45" s="57"/>
      <c r="H45" s="31"/>
    </row>
    <row r="46" spans="1:8" ht="20.25" thickBot="1">
      <c r="A46" s="212" t="str">
        <f>PROMOCIONALES!A8</f>
        <v>PROMOCIONALES A HCP.</v>
      </c>
      <c r="B46" s="213"/>
      <c r="C46" s="213"/>
      <c r="D46" s="213"/>
      <c r="E46" s="213"/>
      <c r="F46" s="214"/>
      <c r="H46" s="31"/>
    </row>
    <row r="47" spans="1:8" s="50" customFormat="1" ht="20.25" thickBot="1">
      <c r="A47" s="14" t="s">
        <v>0</v>
      </c>
      <c r="B47" s="53" t="s">
        <v>9</v>
      </c>
      <c r="C47" s="53" t="s">
        <v>21</v>
      </c>
      <c r="D47" s="83" t="s">
        <v>1</v>
      </c>
      <c r="E47" s="4" t="s">
        <v>4</v>
      </c>
      <c r="F47" s="4" t="s">
        <v>5</v>
      </c>
      <c r="H47" s="31"/>
    </row>
    <row r="48" spans="1:8" ht="20.25" thickBot="1">
      <c r="A48" s="33" t="str">
        <f>PROMOCIONALES!A10</f>
        <v>QUERCIA OTERO VALENTINO</v>
      </c>
      <c r="B48" s="47" t="str">
        <f>PROMOCIONALES!B10</f>
        <v>MDPGC</v>
      </c>
      <c r="C48" s="34">
        <f>PROMOCIONALES!C10</f>
        <v>40397</v>
      </c>
      <c r="D48" s="84">
        <f>PROMOCIONALES!D10</f>
        <v>22</v>
      </c>
      <c r="E48" s="59">
        <f>PROMOCIONALES!E10</f>
        <v>66</v>
      </c>
      <c r="F48" s="58" t="s">
        <v>10</v>
      </c>
      <c r="G48" s="11" t="s">
        <v>15</v>
      </c>
      <c r="H48" s="31"/>
    </row>
    <row r="49" spans="1:8" ht="20.25" hidden="1" thickBot="1">
      <c r="A49" s="33" t="e">
        <f>PROMOCIONALES!#REF!</f>
        <v>#REF!</v>
      </c>
      <c r="B49" s="47" t="e">
        <f>PROMOCIONALES!#REF!</f>
        <v>#REF!</v>
      </c>
      <c r="C49" s="34" t="e">
        <f>PROMOCIONALES!#REF!</f>
        <v>#REF!</v>
      </c>
      <c r="D49" s="47" t="e">
        <f>PROMOCIONALES!#REF!</f>
        <v>#REF!</v>
      </c>
      <c r="E49" s="59" t="e">
        <f>PROMOCIONALES!#REF!</f>
        <v>#REF!</v>
      </c>
      <c r="F49" s="60" t="e">
        <f>(E49-D49)</f>
        <v>#REF!</v>
      </c>
      <c r="G49" s="11" t="s">
        <v>17</v>
      </c>
      <c r="H49" s="31"/>
    </row>
    <row r="50" spans="1:8" ht="19.5">
      <c r="A50" s="40"/>
      <c r="B50" s="41"/>
      <c r="C50" s="42"/>
      <c r="D50" s="41"/>
      <c r="E50" s="138"/>
      <c r="F50" s="138"/>
      <c r="G50" s="138"/>
      <c r="H50" s="31"/>
    </row>
    <row r="51" spans="1:8" ht="19.5">
      <c r="A51" s="40"/>
      <c r="B51" s="41"/>
      <c r="C51" s="42"/>
      <c r="D51" s="41"/>
      <c r="E51" s="138"/>
      <c r="F51" s="138"/>
      <c r="G51" s="138"/>
      <c r="H51" s="31"/>
    </row>
    <row r="52" spans="1:8" ht="19.5">
      <c r="A52" s="40"/>
      <c r="B52" s="41"/>
      <c r="C52" s="42"/>
      <c r="D52" s="41"/>
      <c r="E52" s="138"/>
      <c r="F52" s="138"/>
      <c r="G52" s="138"/>
      <c r="H52" s="31"/>
    </row>
    <row r="53" spans="1:8" ht="20.25" thickBot="1">
      <c r="A53" s="40"/>
      <c r="B53" s="41"/>
      <c r="C53" s="42"/>
      <c r="D53" s="51"/>
      <c r="E53" s="57"/>
      <c r="H53" s="31"/>
    </row>
    <row r="54" spans="1:8" ht="20.25" thickBot="1">
      <c r="A54" s="212" t="s">
        <v>13</v>
      </c>
      <c r="B54" s="213"/>
      <c r="C54" s="213"/>
      <c r="D54" s="214"/>
      <c r="E54" s="57"/>
      <c r="H54" s="31"/>
    </row>
    <row r="55" spans="1:8" ht="20.25" thickBot="1">
      <c r="A55" s="4" t="s">
        <v>0</v>
      </c>
      <c r="B55" s="4" t="s">
        <v>9</v>
      </c>
      <c r="C55" s="37" t="s">
        <v>10</v>
      </c>
      <c r="D55" s="4" t="s">
        <v>22</v>
      </c>
      <c r="E55" s="57"/>
      <c r="H55" s="31"/>
    </row>
    <row r="56" spans="1:8" ht="19.5">
      <c r="A56" s="33" t="str">
        <f>'5 H Y H.A. Y GGII'!A10</f>
        <v>ZABALETA ASTESANO JUANA</v>
      </c>
      <c r="B56" s="47" t="str">
        <f>'5 H Y H.A. Y GGII'!B10</f>
        <v>NGC</v>
      </c>
      <c r="C56" s="34" t="s">
        <v>10</v>
      </c>
      <c r="D56" s="35">
        <f>'5 H Y H.A. Y GGII'!C10</f>
        <v>29</v>
      </c>
      <c r="E56" s="57"/>
      <c r="H56" s="31"/>
    </row>
    <row r="57" spans="1:8" ht="19.5">
      <c r="A57" s="33" t="str">
        <f>'5 H Y H.A. Y GGII'!A11</f>
        <v>NIZ SALVADOR</v>
      </c>
      <c r="B57" s="47" t="str">
        <f>'5 H Y H.A. Y GGII'!B11</f>
        <v>GCD</v>
      </c>
      <c r="C57" s="34" t="s">
        <v>10</v>
      </c>
      <c r="D57" s="35">
        <f>'5 H Y H.A. Y GGII'!C11</f>
        <v>35</v>
      </c>
      <c r="E57" s="57"/>
      <c r="H57" s="31"/>
    </row>
    <row r="58" spans="1:8" ht="19.5">
      <c r="A58" s="33" t="str">
        <f>'5 H Y H.A. Y GGII'!A12</f>
        <v>PEYRE FAUSTINO</v>
      </c>
      <c r="B58" s="47" t="str">
        <f>'5 H Y H.A. Y GGII'!B12</f>
        <v>EVTGC</v>
      </c>
      <c r="C58" s="34" t="s">
        <v>10</v>
      </c>
      <c r="D58" s="35">
        <f>'5 H Y H.A. Y GGII'!C12</f>
        <v>37</v>
      </c>
      <c r="E58" s="57"/>
      <c r="H58" s="31"/>
    </row>
    <row r="59" spans="1:8" ht="19.5">
      <c r="A59" s="33" t="str">
        <f>'5 H Y H.A. Y GGII'!A13</f>
        <v>CASENAVE FELIPE</v>
      </c>
      <c r="B59" s="47" t="str">
        <f>'5 H Y H.A. Y GGII'!B13</f>
        <v>CMDP</v>
      </c>
      <c r="C59" s="34" t="s">
        <v>10</v>
      </c>
      <c r="D59" s="35">
        <f>'5 H Y H.A. Y GGII'!C13</f>
        <v>39</v>
      </c>
      <c r="E59" s="57"/>
      <c r="H59" s="31"/>
    </row>
    <row r="60" spans="1:8" ht="19.5">
      <c r="A60" s="33" t="str">
        <f>'5 H Y H.A. Y GGII'!A14</f>
        <v>ASTESANO LORENZO</v>
      </c>
      <c r="B60" s="47" t="str">
        <f>'5 H Y H.A. Y GGII'!B14</f>
        <v>NGC</v>
      </c>
      <c r="C60" s="34" t="s">
        <v>10</v>
      </c>
      <c r="D60" s="35">
        <f>'5 H Y H.A. Y GGII'!C14</f>
        <v>41</v>
      </c>
      <c r="E60" s="57"/>
      <c r="H60" s="31"/>
    </row>
    <row r="61" spans="1:8" ht="19.5">
      <c r="A61" s="33" t="str">
        <f>'5 H Y H.A. Y GGII'!A15</f>
        <v>VEDOVELLI PAZ</v>
      </c>
      <c r="B61" s="47" t="str">
        <f>'5 H Y H.A. Y GGII'!B15</f>
        <v>EVTGC</v>
      </c>
      <c r="C61" s="34" t="s">
        <v>10</v>
      </c>
      <c r="D61" s="35">
        <f>'5 H Y H.A. Y GGII'!C15</f>
        <v>42</v>
      </c>
      <c r="E61" s="57"/>
      <c r="H61" s="31"/>
    </row>
    <row r="62" spans="1:8" ht="19.5">
      <c r="A62" s="33" t="str">
        <f>'5 H Y H.A. Y GGII'!A16</f>
        <v>VERELLEN ALEJO</v>
      </c>
      <c r="B62" s="47" t="str">
        <f>'5 H Y H.A. Y GGII'!B16</f>
        <v>EVTGC</v>
      </c>
      <c r="C62" s="34" t="s">
        <v>10</v>
      </c>
      <c r="D62" s="35">
        <f>'5 H Y H.A. Y GGII'!C16</f>
        <v>42</v>
      </c>
      <c r="E62" s="9"/>
      <c r="F62" s="9"/>
    </row>
    <row r="63" spans="1:8" ht="19.5">
      <c r="A63" s="33" t="str">
        <f>'5 H Y H.A. Y GGII'!A17</f>
        <v>ALVAREZ IVAN JOAQUIN</v>
      </c>
      <c r="B63" s="47" t="str">
        <f>'5 H Y H.A. Y GGII'!B17</f>
        <v>ML</v>
      </c>
      <c r="C63" s="34" t="s">
        <v>10</v>
      </c>
      <c r="D63" s="35">
        <f>'5 H Y H.A. Y GGII'!C17</f>
        <v>42</v>
      </c>
    </row>
    <row r="64" spans="1:8" ht="19.5">
      <c r="A64" s="33" t="str">
        <f>'5 H Y H.A. Y GGII'!A18</f>
        <v>ALFONSIN LORENZA</v>
      </c>
      <c r="B64" s="47" t="str">
        <f>'5 H Y H.A. Y GGII'!B18</f>
        <v>EVTGC</v>
      </c>
      <c r="C64" s="34" t="s">
        <v>10</v>
      </c>
      <c r="D64" s="35">
        <f>'5 H Y H.A. Y GGII'!C18</f>
        <v>50</v>
      </c>
    </row>
    <row r="65" spans="1:6" ht="19.5">
      <c r="A65" s="33" t="str">
        <f>'5 H Y H.A. Y GGII'!A19</f>
        <v>ORTIZ MALETTI LEONEL</v>
      </c>
      <c r="B65" s="47" t="str">
        <f>'5 H Y H.A. Y GGII'!B19</f>
        <v>NGC</v>
      </c>
      <c r="C65" s="34" t="s">
        <v>10</v>
      </c>
      <c r="D65" s="35" t="str">
        <f>'5 H Y H.A. Y GGII'!C19</f>
        <v>--</v>
      </c>
    </row>
    <row r="66" spans="1:6">
      <c r="B66" s="9"/>
      <c r="C66" s="9"/>
      <c r="D66" s="9"/>
      <c r="E66" s="9"/>
      <c r="F66" s="9"/>
    </row>
    <row r="67" spans="1:6">
      <c r="B67" s="9"/>
      <c r="C67" s="9"/>
      <c r="D67" s="9"/>
      <c r="E67" s="9"/>
      <c r="F67" s="9"/>
    </row>
    <row r="68" spans="1:6">
      <c r="B68" s="9"/>
      <c r="C68" s="9"/>
      <c r="D68" s="9"/>
      <c r="E68" s="9"/>
      <c r="F68" s="9"/>
    </row>
    <row r="69" spans="1:6">
      <c r="B69" s="9"/>
      <c r="C69" s="9"/>
      <c r="D69" s="9"/>
      <c r="E69" s="9"/>
      <c r="F69" s="9"/>
    </row>
    <row r="70" spans="1:6">
      <c r="B70" s="9"/>
      <c r="C70" s="9"/>
      <c r="D70" s="9"/>
      <c r="E70" s="9"/>
      <c r="F70" s="9"/>
    </row>
    <row r="71" spans="1:6">
      <c r="B71" s="9"/>
      <c r="C71" s="9"/>
      <c r="D71" s="9"/>
      <c r="E71" s="9"/>
      <c r="F71" s="9"/>
    </row>
    <row r="72" spans="1:6">
      <c r="B72" s="9"/>
      <c r="C72" s="9"/>
      <c r="D72" s="9"/>
      <c r="E72" s="9"/>
      <c r="F72" s="9"/>
    </row>
  </sheetData>
  <mergeCells count="14">
    <mergeCell ref="A1:D1"/>
    <mergeCell ref="A2:D2"/>
    <mergeCell ref="A3:D3"/>
    <mergeCell ref="A4:D4"/>
    <mergeCell ref="A5:D5"/>
    <mergeCell ref="A6:D6"/>
    <mergeCell ref="A54:D54"/>
    <mergeCell ref="A8:F8"/>
    <mergeCell ref="A14:F14"/>
    <mergeCell ref="A20:F20"/>
    <mergeCell ref="A26:F26"/>
    <mergeCell ref="A32:F32"/>
    <mergeCell ref="A38:F38"/>
    <mergeCell ref="A46:F4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N43"/>
  <sheetViews>
    <sheetView zoomScaleNormal="100" workbookViewId="0">
      <selection sqref="A1:H1"/>
    </sheetView>
  </sheetViews>
  <sheetFormatPr baseColWidth="10" defaultRowHeight="18"/>
  <cols>
    <col min="1" max="1" width="10.85546875" style="134" bestFit="1" customWidth="1"/>
    <col min="2" max="2" width="2.5703125" style="26" customWidth="1"/>
    <col min="3" max="3" width="21.7109375" style="43" customWidth="1"/>
    <col min="4" max="4" width="5" style="46" bestFit="1" customWidth="1"/>
    <col min="5" max="5" width="21.7109375" style="43" customWidth="1"/>
    <col min="6" max="6" width="5" style="46" bestFit="1" customWidth="1"/>
    <col min="7" max="7" width="21.7109375" style="43" customWidth="1"/>
    <col min="8" max="8" width="4.5703125" style="46" bestFit="1" customWidth="1"/>
    <col min="9" max="9" width="2.140625" style="26" bestFit="1" customWidth="1"/>
    <col min="10" max="10" width="3" bestFit="1" customWidth="1"/>
    <col min="11" max="11" width="11.42578125" style="26"/>
    <col min="12" max="12" width="12" style="26" bestFit="1" customWidth="1"/>
    <col min="13" max="16384" width="11.42578125" style="26"/>
  </cols>
  <sheetData>
    <row r="1" spans="1:14" s="145" customFormat="1" ht="31.5" thickBot="1">
      <c r="A1" s="229" t="s">
        <v>51</v>
      </c>
      <c r="B1" s="229"/>
      <c r="C1" s="229"/>
      <c r="D1" s="229"/>
      <c r="E1" s="229"/>
      <c r="F1" s="229"/>
      <c r="G1" s="229"/>
      <c r="H1" s="229"/>
    </row>
    <row r="2" spans="1:14" s="61" customFormat="1" ht="15.75" thickBot="1">
      <c r="A2" s="230" t="s">
        <v>7</v>
      </c>
      <c r="B2" s="231"/>
      <c r="C2" s="231"/>
      <c r="D2" s="231"/>
      <c r="E2" s="231"/>
      <c r="F2" s="231"/>
      <c r="G2" s="231"/>
      <c r="H2" s="232"/>
    </row>
    <row r="3" spans="1:14" s="146" customFormat="1" ht="15.75">
      <c r="A3" s="233" t="s">
        <v>52</v>
      </c>
      <c r="B3" s="233"/>
      <c r="C3" s="233"/>
      <c r="D3" s="233"/>
      <c r="E3" s="233"/>
      <c r="F3" s="233"/>
      <c r="G3" s="233"/>
      <c r="H3" s="233"/>
    </row>
    <row r="4" spans="1:14" s="147" customFormat="1" ht="12.75">
      <c r="A4" s="234" t="s">
        <v>53</v>
      </c>
      <c r="B4" s="234"/>
      <c r="C4" s="234"/>
      <c r="D4" s="234"/>
      <c r="E4" s="234"/>
      <c r="F4" s="234"/>
      <c r="G4" s="234"/>
      <c r="H4" s="234"/>
    </row>
    <row r="5" spans="1:14" s="148" customFormat="1" ht="18.75" thickBot="1">
      <c r="A5" s="233" t="s">
        <v>54</v>
      </c>
      <c r="B5" s="233"/>
      <c r="C5" s="233"/>
      <c r="D5" s="233"/>
      <c r="E5" s="233"/>
      <c r="F5" s="233"/>
      <c r="G5" s="233"/>
      <c r="H5" s="233"/>
    </row>
    <row r="6" spans="1:14" s="149" customFormat="1" ht="27" thickBot="1">
      <c r="A6" s="235" t="s">
        <v>55</v>
      </c>
      <c r="B6" s="236"/>
      <c r="C6" s="236"/>
      <c r="D6" s="236"/>
      <c r="E6" s="236"/>
      <c r="F6" s="236"/>
      <c r="G6" s="236"/>
      <c r="H6" s="237"/>
    </row>
    <row r="7" spans="1:14" s="149" customFormat="1" ht="12.75" thickBot="1">
      <c r="A7" s="150"/>
    </row>
    <row r="8" spans="1:14" s="149" customFormat="1" ht="12" customHeight="1">
      <c r="A8" s="238" t="s">
        <v>56</v>
      </c>
      <c r="B8" s="239"/>
      <c r="C8" s="239"/>
      <c r="D8" s="239"/>
      <c r="E8" s="239"/>
      <c r="F8" s="239"/>
      <c r="G8" s="239"/>
      <c r="H8" s="240"/>
    </row>
    <row r="9" spans="1:14" s="149" customFormat="1" ht="12" customHeight="1">
      <c r="A9" s="241"/>
      <c r="B9" s="242"/>
      <c r="C9" s="242"/>
      <c r="D9" s="242"/>
      <c r="E9" s="242"/>
      <c r="F9" s="242"/>
      <c r="G9" s="242"/>
      <c r="H9" s="243"/>
    </row>
    <row r="10" spans="1:14" s="149" customFormat="1" ht="12.75" customHeight="1" thickBot="1">
      <c r="A10" s="244"/>
      <c r="B10" s="245"/>
      <c r="C10" s="245"/>
      <c r="D10" s="245"/>
      <c r="E10" s="245"/>
      <c r="F10" s="245"/>
      <c r="G10" s="245"/>
      <c r="H10" s="246"/>
    </row>
    <row r="11" spans="1:14" s="149" customFormat="1" ht="18.75" thickBot="1">
      <c r="A11" s="151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</row>
    <row r="12" spans="1:14" s="147" customFormat="1" ht="13.5" thickBot="1">
      <c r="A12" s="247" t="s">
        <v>57</v>
      </c>
      <c r="B12" s="248"/>
      <c r="C12" s="248"/>
      <c r="D12" s="248"/>
      <c r="E12" s="248"/>
      <c r="F12" s="248"/>
      <c r="G12" s="248"/>
      <c r="H12" s="249"/>
      <c r="I12" s="152"/>
    </row>
    <row r="13" spans="1:14" s="147" customFormat="1" ht="12.75">
      <c r="A13" s="153" t="s">
        <v>58</v>
      </c>
      <c r="B13" s="154"/>
      <c r="C13" s="155" t="s">
        <v>59</v>
      </c>
      <c r="D13" s="156">
        <v>-1.4</v>
      </c>
      <c r="E13" s="155" t="s">
        <v>60</v>
      </c>
      <c r="F13" s="156">
        <v>-1.8</v>
      </c>
      <c r="G13" s="155" t="s">
        <v>61</v>
      </c>
      <c r="H13" s="157">
        <v>-2.2999999999999998</v>
      </c>
      <c r="I13" s="13">
        <f t="shared" ref="I13:I33" si="0">COUNTA(C13,E13,G13)</f>
        <v>3</v>
      </c>
    </row>
    <row r="14" spans="1:14" s="147" customFormat="1" ht="12.75">
      <c r="A14" s="158" t="s">
        <v>62</v>
      </c>
      <c r="B14" s="154"/>
      <c r="C14" s="155" t="s">
        <v>63</v>
      </c>
      <c r="D14" s="156">
        <v>0.9</v>
      </c>
      <c r="E14" s="155" t="s">
        <v>64</v>
      </c>
      <c r="F14" s="156">
        <v>0.5</v>
      </c>
      <c r="G14" s="155" t="s">
        <v>65</v>
      </c>
      <c r="H14" s="157">
        <v>-1.1000000000000001</v>
      </c>
      <c r="I14" s="13">
        <f t="shared" si="0"/>
        <v>3</v>
      </c>
    </row>
    <row r="15" spans="1:14" s="147" customFormat="1" ht="12.75">
      <c r="A15" s="153" t="s">
        <v>66</v>
      </c>
      <c r="B15" s="154"/>
      <c r="C15" s="155" t="s">
        <v>67</v>
      </c>
      <c r="D15" s="156">
        <v>3</v>
      </c>
      <c r="E15" s="155" t="s">
        <v>68</v>
      </c>
      <c r="F15" s="156">
        <v>2.8</v>
      </c>
      <c r="G15" s="155" t="s">
        <v>69</v>
      </c>
      <c r="H15" s="157">
        <v>1.1000000000000001</v>
      </c>
      <c r="I15" s="13">
        <f t="shared" si="0"/>
        <v>3</v>
      </c>
    </row>
    <row r="16" spans="1:14" s="147" customFormat="1" ht="12.75">
      <c r="A16" s="158" t="s">
        <v>70</v>
      </c>
      <c r="B16" s="154"/>
      <c r="C16" s="155" t="s">
        <v>71</v>
      </c>
      <c r="D16" s="156">
        <v>5.3</v>
      </c>
      <c r="E16" s="155" t="s">
        <v>72</v>
      </c>
      <c r="F16" s="156">
        <v>4.0999999999999996</v>
      </c>
      <c r="G16" s="155" t="s">
        <v>73</v>
      </c>
      <c r="H16" s="157">
        <v>3.3</v>
      </c>
      <c r="I16" s="13">
        <f t="shared" si="0"/>
        <v>3</v>
      </c>
    </row>
    <row r="17" spans="1:9" s="147" customFormat="1" ht="12.75">
      <c r="A17" s="153" t="s">
        <v>74</v>
      </c>
      <c r="B17" s="154"/>
      <c r="C17" s="155" t="s">
        <v>75</v>
      </c>
      <c r="D17" s="156">
        <v>10.5</v>
      </c>
      <c r="E17" s="155" t="s">
        <v>76</v>
      </c>
      <c r="F17" s="156">
        <v>6.2</v>
      </c>
      <c r="G17" s="155" t="s">
        <v>77</v>
      </c>
      <c r="H17" s="157">
        <v>6</v>
      </c>
      <c r="I17" s="13">
        <f t="shared" si="0"/>
        <v>3</v>
      </c>
    </row>
    <row r="18" spans="1:9" s="147" customFormat="1" ht="13.5" thickBot="1">
      <c r="A18" s="153" t="s">
        <v>78</v>
      </c>
      <c r="B18" s="154"/>
      <c r="C18" s="155" t="s">
        <v>79</v>
      </c>
      <c r="D18" s="156">
        <v>16.8</v>
      </c>
      <c r="E18" s="313" t="s">
        <v>80</v>
      </c>
      <c r="F18" s="156">
        <v>15.7</v>
      </c>
      <c r="G18" s="155"/>
      <c r="H18" s="157"/>
      <c r="I18" s="13">
        <v>1</v>
      </c>
    </row>
    <row r="19" spans="1:9" s="147" customFormat="1" ht="13.5" thickBot="1">
      <c r="A19" s="247" t="s">
        <v>81</v>
      </c>
      <c r="B19" s="248"/>
      <c r="C19" s="248"/>
      <c r="D19" s="248"/>
      <c r="E19" s="248"/>
      <c r="F19" s="248"/>
      <c r="G19" s="248"/>
      <c r="H19" s="249"/>
      <c r="I19" s="13">
        <f t="shared" si="0"/>
        <v>0</v>
      </c>
    </row>
    <row r="20" spans="1:9" s="147" customFormat="1" ht="12.75">
      <c r="A20" s="153" t="s">
        <v>82</v>
      </c>
      <c r="B20" s="154"/>
      <c r="C20" s="155" t="s">
        <v>83</v>
      </c>
      <c r="D20" s="156">
        <v>2.9</v>
      </c>
      <c r="E20" s="155" t="s">
        <v>84</v>
      </c>
      <c r="F20" s="156">
        <v>1.7</v>
      </c>
      <c r="G20" s="155" t="s">
        <v>85</v>
      </c>
      <c r="H20" s="157">
        <v>-1.7</v>
      </c>
      <c r="I20" s="13">
        <f t="shared" si="0"/>
        <v>3</v>
      </c>
    </row>
    <row r="21" spans="1:9" s="147" customFormat="1" ht="12.75">
      <c r="A21" s="153" t="s">
        <v>86</v>
      </c>
      <c r="B21" s="154"/>
      <c r="C21" s="155" t="s">
        <v>87</v>
      </c>
      <c r="D21" s="156">
        <v>6.7</v>
      </c>
      <c r="E21" s="155" t="s">
        <v>88</v>
      </c>
      <c r="F21" s="156">
        <v>5.3</v>
      </c>
      <c r="G21" s="155" t="s">
        <v>89</v>
      </c>
      <c r="H21" s="157">
        <v>4.7</v>
      </c>
      <c r="I21" s="13">
        <f t="shared" si="0"/>
        <v>3</v>
      </c>
    </row>
    <row r="22" spans="1:9" s="147" customFormat="1" ht="12.75">
      <c r="A22" s="153" t="s">
        <v>90</v>
      </c>
      <c r="B22" s="154"/>
      <c r="C22" s="155" t="s">
        <v>91</v>
      </c>
      <c r="D22" s="156">
        <v>11.7</v>
      </c>
      <c r="E22" s="155" t="s">
        <v>92</v>
      </c>
      <c r="F22" s="156">
        <v>10.7</v>
      </c>
      <c r="G22" s="155" t="s">
        <v>93</v>
      </c>
      <c r="H22" s="157">
        <v>7.2</v>
      </c>
      <c r="I22" s="13">
        <f t="shared" si="0"/>
        <v>3</v>
      </c>
    </row>
    <row r="23" spans="1:9" s="147" customFormat="1" ht="12.75">
      <c r="A23" s="153" t="s">
        <v>94</v>
      </c>
      <c r="B23" s="154"/>
      <c r="C23" s="155" t="s">
        <v>95</v>
      </c>
      <c r="D23" s="156">
        <v>15.6</v>
      </c>
      <c r="E23" s="155" t="s">
        <v>96</v>
      </c>
      <c r="F23" s="156">
        <v>13.5</v>
      </c>
      <c r="G23" s="155" t="s">
        <v>97</v>
      </c>
      <c r="H23" s="157">
        <v>12.8</v>
      </c>
      <c r="I23" s="13">
        <f t="shared" si="0"/>
        <v>3</v>
      </c>
    </row>
    <row r="24" spans="1:9" s="147" customFormat="1" ht="12.75">
      <c r="A24" s="153" t="s">
        <v>98</v>
      </c>
      <c r="B24" s="154"/>
      <c r="C24" s="155" t="s">
        <v>99</v>
      </c>
      <c r="D24" s="156">
        <v>17.5</v>
      </c>
      <c r="E24" s="155" t="s">
        <v>100</v>
      </c>
      <c r="F24" s="156">
        <v>17.5</v>
      </c>
      <c r="G24" s="155" t="s">
        <v>101</v>
      </c>
      <c r="H24" s="157">
        <v>16.399999999999999</v>
      </c>
      <c r="I24" s="13">
        <f t="shared" si="0"/>
        <v>3</v>
      </c>
    </row>
    <row r="25" spans="1:9" s="147" customFormat="1" ht="12.75">
      <c r="A25" s="153" t="s">
        <v>102</v>
      </c>
      <c r="B25" s="154"/>
      <c r="C25" s="313" t="s">
        <v>103</v>
      </c>
      <c r="D25" s="156">
        <v>33.200000000000003</v>
      </c>
      <c r="E25" s="155" t="s">
        <v>104</v>
      </c>
      <c r="F25" s="156">
        <v>21.2</v>
      </c>
      <c r="G25" s="155" t="s">
        <v>105</v>
      </c>
      <c r="H25" s="157">
        <v>18.399999999999999</v>
      </c>
      <c r="I25" s="13">
        <v>2</v>
      </c>
    </row>
    <row r="26" spans="1:9" s="147" customFormat="1" ht="13.5" thickBot="1">
      <c r="A26" s="153" t="s">
        <v>106</v>
      </c>
      <c r="B26" s="154"/>
      <c r="C26" s="155" t="s">
        <v>107</v>
      </c>
      <c r="D26" s="156">
        <v>46.9</v>
      </c>
      <c r="E26" s="155" t="s">
        <v>108</v>
      </c>
      <c r="F26" s="156">
        <v>44.9</v>
      </c>
      <c r="G26" s="155" t="s">
        <v>109</v>
      </c>
      <c r="H26" s="157">
        <v>42.4</v>
      </c>
      <c r="I26" s="13">
        <f t="shared" si="0"/>
        <v>3</v>
      </c>
    </row>
    <row r="27" spans="1:9" s="147" customFormat="1" ht="13.5" thickBot="1">
      <c r="A27" s="247" t="s">
        <v>110</v>
      </c>
      <c r="B27" s="250"/>
      <c r="C27" s="250"/>
      <c r="D27" s="250"/>
      <c r="E27" s="250"/>
      <c r="F27" s="250"/>
      <c r="G27" s="250"/>
      <c r="H27" s="251"/>
      <c r="I27" s="13">
        <f t="shared" si="0"/>
        <v>0</v>
      </c>
    </row>
    <row r="28" spans="1:9" s="147" customFormat="1" ht="12.75">
      <c r="A28" s="153" t="s">
        <v>111</v>
      </c>
      <c r="B28" s="159"/>
      <c r="C28" s="160" t="s">
        <v>112</v>
      </c>
      <c r="D28" s="161">
        <v>6</v>
      </c>
      <c r="E28" s="160" t="s">
        <v>113</v>
      </c>
      <c r="F28" s="161">
        <v>5.0999999999999996</v>
      </c>
      <c r="G28" s="160" t="s">
        <v>114</v>
      </c>
      <c r="H28" s="162">
        <v>2.9</v>
      </c>
      <c r="I28" s="13">
        <f t="shared" si="0"/>
        <v>3</v>
      </c>
    </row>
    <row r="29" spans="1:9" s="147" customFormat="1" ht="12.75">
      <c r="A29" s="153" t="s">
        <v>115</v>
      </c>
      <c r="B29" s="154"/>
      <c r="C29" s="155" t="s">
        <v>116</v>
      </c>
      <c r="D29" s="156">
        <v>15.6</v>
      </c>
      <c r="E29" s="155" t="s">
        <v>117</v>
      </c>
      <c r="F29" s="156">
        <v>9.5</v>
      </c>
      <c r="G29" s="155" t="s">
        <v>118</v>
      </c>
      <c r="H29" s="157">
        <v>6.5</v>
      </c>
      <c r="I29" s="13">
        <f t="shared" si="0"/>
        <v>3</v>
      </c>
    </row>
    <row r="30" spans="1:9" s="147" customFormat="1" ht="12.75">
      <c r="A30" s="153" t="s">
        <v>119</v>
      </c>
      <c r="B30" s="154"/>
      <c r="C30" s="155" t="s">
        <v>120</v>
      </c>
      <c r="D30" s="156">
        <v>20.6</v>
      </c>
      <c r="E30" s="155" t="s">
        <v>121</v>
      </c>
      <c r="F30" s="156">
        <v>18.399999999999999</v>
      </c>
      <c r="G30" s="155" t="s">
        <v>122</v>
      </c>
      <c r="H30" s="157">
        <v>18.399999999999999</v>
      </c>
      <c r="I30" s="13">
        <f t="shared" si="0"/>
        <v>3</v>
      </c>
    </row>
    <row r="31" spans="1:9" s="147" customFormat="1" ht="12.75">
      <c r="A31" s="153" t="s">
        <v>123</v>
      </c>
      <c r="B31" s="154"/>
      <c r="C31" s="155" t="s">
        <v>124</v>
      </c>
      <c r="D31" s="156">
        <v>20.6</v>
      </c>
      <c r="E31" s="155" t="s">
        <v>125</v>
      </c>
      <c r="F31" s="156">
        <v>22.8</v>
      </c>
      <c r="G31" s="155" t="s">
        <v>126</v>
      </c>
      <c r="H31" s="157">
        <v>22.6</v>
      </c>
      <c r="I31" s="13">
        <f t="shared" si="0"/>
        <v>3</v>
      </c>
    </row>
    <row r="32" spans="1:9" s="147" customFormat="1" ht="13.5" thickBot="1">
      <c r="A32" s="153" t="s">
        <v>127</v>
      </c>
      <c r="B32" s="154"/>
      <c r="C32" s="155" t="s">
        <v>128</v>
      </c>
      <c r="D32" s="156">
        <v>22.6</v>
      </c>
      <c r="E32" s="155" t="s">
        <v>129</v>
      </c>
      <c r="F32" s="156">
        <v>35.9</v>
      </c>
      <c r="G32" s="155" t="s">
        <v>130</v>
      </c>
      <c r="H32" s="157">
        <v>31.8</v>
      </c>
      <c r="I32" s="13">
        <f t="shared" si="0"/>
        <v>3</v>
      </c>
    </row>
    <row r="33" spans="1:10" s="147" customFormat="1" ht="13.5" thickBot="1">
      <c r="A33" s="163" t="s">
        <v>131</v>
      </c>
      <c r="B33" s="164"/>
      <c r="C33" s="165" t="s">
        <v>132</v>
      </c>
      <c r="D33" s="166">
        <v>22.9</v>
      </c>
      <c r="E33" s="165" t="s">
        <v>133</v>
      </c>
      <c r="F33" s="166">
        <v>37.799999999999997</v>
      </c>
      <c r="G33" s="165" t="s">
        <v>134</v>
      </c>
      <c r="H33" s="167">
        <v>25</v>
      </c>
      <c r="I33" s="13">
        <f t="shared" si="0"/>
        <v>3</v>
      </c>
      <c r="J33" s="168">
        <f>SUM(I13:I34)</f>
        <v>54</v>
      </c>
    </row>
    <row r="34" spans="1:10" s="147" customFormat="1" ht="12.75"/>
    <row r="35" spans="1:10" s="149" customFormat="1" ht="12">
      <c r="A35" s="150"/>
    </row>
    <row r="36" spans="1:10" ht="18.75" thickBot="1">
      <c r="A36" s="169"/>
      <c r="C36" s="149"/>
      <c r="D36" s="170"/>
      <c r="E36" s="149"/>
      <c r="F36" s="170"/>
      <c r="G36" s="149"/>
      <c r="H36" s="170"/>
      <c r="J36" s="26"/>
    </row>
    <row r="37" spans="1:10">
      <c r="A37" s="252" t="s">
        <v>135</v>
      </c>
      <c r="B37" s="253"/>
      <c r="C37" s="253"/>
      <c r="D37" s="253"/>
      <c r="E37" s="253"/>
      <c r="F37" s="253"/>
      <c r="G37" s="253"/>
      <c r="H37" s="254"/>
      <c r="J37" s="26"/>
    </row>
    <row r="38" spans="1:10">
      <c r="A38" s="255"/>
      <c r="B38" s="256"/>
      <c r="C38" s="256"/>
      <c r="D38" s="256"/>
      <c r="E38" s="256"/>
      <c r="F38" s="256"/>
      <c r="G38" s="256"/>
      <c r="H38" s="257"/>
      <c r="J38" s="26"/>
    </row>
    <row r="39" spans="1:10" ht="18.75" thickBot="1">
      <c r="A39" s="258"/>
      <c r="B39" s="259"/>
      <c r="C39" s="259"/>
      <c r="D39" s="259"/>
      <c r="E39" s="259"/>
      <c r="F39" s="259"/>
      <c r="G39" s="259"/>
      <c r="H39" s="260"/>
      <c r="J39" s="26"/>
    </row>
    <row r="40" spans="1:10" ht="18.75" thickBot="1">
      <c r="A40" s="169"/>
      <c r="C40" s="26"/>
      <c r="E40" s="26"/>
      <c r="G40" s="26"/>
      <c r="J40" s="26"/>
    </row>
    <row r="41" spans="1:10">
      <c r="A41" s="220" t="s">
        <v>136</v>
      </c>
      <c r="B41" s="221"/>
      <c r="C41" s="221"/>
      <c r="D41" s="221"/>
      <c r="E41" s="221"/>
      <c r="F41" s="221"/>
      <c r="G41" s="221"/>
      <c r="H41" s="222"/>
      <c r="J41" s="26"/>
    </row>
    <row r="42" spans="1:10">
      <c r="A42" s="223"/>
      <c r="B42" s="224"/>
      <c r="C42" s="224"/>
      <c r="D42" s="224"/>
      <c r="E42" s="224"/>
      <c r="F42" s="224"/>
      <c r="G42" s="224"/>
      <c r="H42" s="225"/>
      <c r="J42" s="26"/>
    </row>
    <row r="43" spans="1:10" ht="18.75" thickBot="1">
      <c r="A43" s="226"/>
      <c r="B43" s="227"/>
      <c r="C43" s="227"/>
      <c r="D43" s="227"/>
      <c r="E43" s="227"/>
      <c r="F43" s="227"/>
      <c r="G43" s="227"/>
      <c r="H43" s="228"/>
      <c r="J43" s="26"/>
    </row>
  </sheetData>
  <mergeCells count="12">
    <mergeCell ref="A41:H43"/>
    <mergeCell ref="A1:H1"/>
    <mergeCell ref="A2:H2"/>
    <mergeCell ref="A3:H3"/>
    <mergeCell ref="A4:H4"/>
    <mergeCell ref="A5:H5"/>
    <mergeCell ref="A6:H6"/>
    <mergeCell ref="A8:H10"/>
    <mergeCell ref="A12:H12"/>
    <mergeCell ref="A19:H19"/>
    <mergeCell ref="A27:H27"/>
    <mergeCell ref="A37:H39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L129"/>
  <sheetViews>
    <sheetView workbookViewId="0">
      <selection sqref="A1:H1"/>
    </sheetView>
  </sheetViews>
  <sheetFormatPr baseColWidth="10" defaultRowHeight="18"/>
  <cols>
    <col min="1" max="1" width="5.5703125" style="134" bestFit="1" customWidth="1"/>
    <col min="2" max="2" width="3.42578125" style="26" customWidth="1"/>
    <col min="3" max="3" width="23.7109375" style="128" customWidth="1"/>
    <col min="4" max="4" width="4.85546875" style="127" bestFit="1" customWidth="1"/>
    <col min="5" max="5" width="23.7109375" style="128" customWidth="1"/>
    <col min="6" max="6" width="4.85546875" style="127" bestFit="1" customWidth="1"/>
    <col min="7" max="7" width="23.7109375" style="128" customWidth="1"/>
    <col min="8" max="8" width="4.85546875" style="127" bestFit="1" customWidth="1"/>
    <col min="9" max="9" width="1.85546875" style="26" bestFit="1" customWidth="1"/>
    <col min="10" max="10" width="3.5703125" bestFit="1" customWidth="1"/>
    <col min="11" max="11" width="16.5703125" style="26" bestFit="1" customWidth="1"/>
    <col min="12" max="12" width="2.5703125" style="26" bestFit="1" customWidth="1"/>
    <col min="13" max="13" width="2" style="26" bestFit="1" customWidth="1"/>
    <col min="14" max="16384" width="11.42578125" style="26"/>
  </cols>
  <sheetData>
    <row r="1" spans="1:11" s="61" customFormat="1" ht="16.5" thickBot="1">
      <c r="A1" s="261" t="str">
        <f>'[1]HORA SAB'!A1:H1</f>
        <v>GOLF &amp; LINKS COSTA ESMERALDA</v>
      </c>
      <c r="B1" s="261"/>
      <c r="C1" s="261"/>
      <c r="D1" s="261"/>
      <c r="E1" s="261"/>
      <c r="F1" s="261"/>
      <c r="G1" s="261"/>
      <c r="H1" s="261"/>
    </row>
    <row r="2" spans="1:11" s="61" customFormat="1" ht="16.5" thickBot="1">
      <c r="A2" s="262" t="s">
        <v>7</v>
      </c>
      <c r="B2" s="263"/>
      <c r="C2" s="263"/>
      <c r="D2" s="263"/>
      <c r="E2" s="263"/>
      <c r="F2" s="263"/>
      <c r="G2" s="263"/>
      <c r="H2" s="264"/>
    </row>
    <row r="3" spans="1:11" s="146" customFormat="1" ht="15.75">
      <c r="A3" s="265" t="s">
        <v>49</v>
      </c>
      <c r="B3" s="265"/>
      <c r="C3" s="265"/>
      <c r="D3" s="265"/>
      <c r="E3" s="265"/>
      <c r="F3" s="265"/>
      <c r="G3" s="265"/>
      <c r="H3" s="265"/>
      <c r="K3" s="61"/>
    </row>
    <row r="4" spans="1:11" s="61" customFormat="1" ht="15">
      <c r="A4" s="234" t="s">
        <v>53</v>
      </c>
      <c r="B4" s="234"/>
      <c r="C4" s="234"/>
      <c r="D4" s="234"/>
      <c r="E4" s="234"/>
      <c r="F4" s="234"/>
      <c r="G4" s="234"/>
      <c r="H4" s="234"/>
    </row>
    <row r="5" spans="1:11" s="146" customFormat="1" ht="16.5" thickBot="1">
      <c r="A5" s="266" t="str">
        <f>'[1]HORA SAB'!A5:H5</f>
        <v>par  damas  y caballeros  :  35  +  37  =  72</v>
      </c>
      <c r="B5" s="266"/>
      <c r="C5" s="266"/>
      <c r="D5" s="266"/>
      <c r="E5" s="266"/>
      <c r="F5" s="266"/>
      <c r="G5" s="266"/>
      <c r="H5" s="266"/>
      <c r="K5" s="61"/>
    </row>
    <row r="6" spans="1:11" s="271" customFormat="1" ht="15.75" thickBot="1">
      <c r="A6" s="267" t="s">
        <v>155</v>
      </c>
      <c r="B6" s="268"/>
      <c r="C6" s="268"/>
      <c r="D6" s="268"/>
      <c r="E6" s="268"/>
      <c r="F6" s="268"/>
      <c r="G6" s="268"/>
      <c r="H6" s="269"/>
      <c r="I6" s="270">
        <f t="shared" ref="I6" si="0">COUNTA(C6,E6,G6)</f>
        <v>0</v>
      </c>
      <c r="K6" s="61"/>
    </row>
    <row r="7" spans="1:11" s="271" customFormat="1" ht="12.95" customHeight="1" thickBot="1">
      <c r="A7" s="272" t="s">
        <v>156</v>
      </c>
      <c r="B7" s="273"/>
      <c r="C7" s="273"/>
      <c r="D7" s="273"/>
      <c r="E7" s="273"/>
      <c r="F7" s="273"/>
      <c r="G7" s="273"/>
      <c r="H7" s="274"/>
      <c r="K7" s="61"/>
    </row>
    <row r="8" spans="1:11" s="271" customFormat="1" ht="12.95" customHeight="1" thickBot="1">
      <c r="A8" s="247" t="s">
        <v>157</v>
      </c>
      <c r="B8" s="248"/>
      <c r="C8" s="248"/>
      <c r="D8" s="248"/>
      <c r="E8" s="248"/>
      <c r="F8" s="248"/>
      <c r="G8" s="248"/>
      <c r="H8" s="249"/>
      <c r="I8" s="270">
        <f t="shared" ref="I8:I55" si="1">COUNTA(C8,E8,G8)</f>
        <v>0</v>
      </c>
      <c r="K8" s="61"/>
    </row>
    <row r="9" spans="1:11" s="271" customFormat="1" ht="12.75">
      <c r="A9" s="337">
        <v>0.41666666666666669</v>
      </c>
      <c r="B9" s="275"/>
      <c r="C9" s="155" t="s">
        <v>132</v>
      </c>
      <c r="D9" s="276" t="s">
        <v>10</v>
      </c>
      <c r="E9" s="155" t="s">
        <v>129</v>
      </c>
      <c r="F9" s="276">
        <v>142</v>
      </c>
      <c r="G9" s="155" t="s">
        <v>120</v>
      </c>
      <c r="H9" s="277">
        <v>117</v>
      </c>
      <c r="I9" s="278">
        <f t="shared" si="1"/>
        <v>3</v>
      </c>
    </row>
    <row r="10" spans="1:11" s="271" customFormat="1" ht="12.75">
      <c r="A10" s="337">
        <v>0.42291666666666666</v>
      </c>
      <c r="B10" s="275"/>
      <c r="C10" s="155" t="s">
        <v>133</v>
      </c>
      <c r="D10" s="276">
        <v>115</v>
      </c>
      <c r="E10" s="155" t="s">
        <v>134</v>
      </c>
      <c r="F10" s="276">
        <v>113</v>
      </c>
      <c r="G10" s="155" t="s">
        <v>130</v>
      </c>
      <c r="H10" s="277">
        <v>105</v>
      </c>
      <c r="I10" s="278">
        <f t="shared" si="1"/>
        <v>3</v>
      </c>
    </row>
    <row r="11" spans="1:11" s="271" customFormat="1" ht="12.75">
      <c r="A11" s="337">
        <v>0.42916666666666697</v>
      </c>
      <c r="B11" s="275"/>
      <c r="C11" s="155" t="s">
        <v>125</v>
      </c>
      <c r="D11" s="276">
        <v>105</v>
      </c>
      <c r="E11" s="155" t="s">
        <v>116</v>
      </c>
      <c r="F11" s="276">
        <v>99</v>
      </c>
      <c r="G11" s="155" t="s">
        <v>128</v>
      </c>
      <c r="H11" s="277">
        <v>98</v>
      </c>
      <c r="I11" s="278">
        <f t="shared" si="1"/>
        <v>3</v>
      </c>
    </row>
    <row r="12" spans="1:11" s="271" customFormat="1" ht="12.75">
      <c r="A12" s="337">
        <v>0.43541666666666701</v>
      </c>
      <c r="B12" s="275"/>
      <c r="C12" s="155" t="s">
        <v>121</v>
      </c>
      <c r="D12" s="276">
        <v>96</v>
      </c>
      <c r="E12" s="155" t="s">
        <v>124</v>
      </c>
      <c r="F12" s="279" t="s">
        <v>10</v>
      </c>
      <c r="G12" s="155" t="s">
        <v>126</v>
      </c>
      <c r="H12" s="280" t="s">
        <v>10</v>
      </c>
      <c r="I12" s="278">
        <f t="shared" si="1"/>
        <v>3</v>
      </c>
    </row>
    <row r="13" spans="1:11" s="271" customFormat="1" ht="12.75">
      <c r="A13" s="337">
        <v>0.44166666666666698</v>
      </c>
      <c r="B13" s="275"/>
      <c r="C13" s="155" t="s">
        <v>122</v>
      </c>
      <c r="D13" s="276">
        <v>91</v>
      </c>
      <c r="E13" s="155" t="s">
        <v>117</v>
      </c>
      <c r="F13" s="276">
        <v>90</v>
      </c>
      <c r="G13" s="155" t="s">
        <v>112</v>
      </c>
      <c r="H13" s="277">
        <v>82</v>
      </c>
      <c r="I13" s="278">
        <f t="shared" si="1"/>
        <v>3</v>
      </c>
    </row>
    <row r="14" spans="1:11" s="271" customFormat="1" ht="13.5" thickBot="1">
      <c r="A14" s="337">
        <v>0.44791666666666702</v>
      </c>
      <c r="B14" s="281"/>
      <c r="C14" s="282" t="s">
        <v>118</v>
      </c>
      <c r="D14" s="283">
        <v>79</v>
      </c>
      <c r="E14" s="282" t="s">
        <v>114</v>
      </c>
      <c r="F14" s="283">
        <v>77</v>
      </c>
      <c r="G14" s="282" t="s">
        <v>113</v>
      </c>
      <c r="H14" s="284">
        <v>76</v>
      </c>
      <c r="I14" s="278">
        <f t="shared" si="1"/>
        <v>3</v>
      </c>
    </row>
    <row r="15" spans="1:11" s="271" customFormat="1" ht="12.95" customHeight="1" thickBot="1">
      <c r="A15" s="247" t="s">
        <v>158</v>
      </c>
      <c r="B15" s="248"/>
      <c r="C15" s="248"/>
      <c r="D15" s="248"/>
      <c r="E15" s="248"/>
      <c r="F15" s="248"/>
      <c r="G15" s="248"/>
      <c r="H15" s="249"/>
      <c r="I15" s="278">
        <f t="shared" si="1"/>
        <v>0</v>
      </c>
    </row>
    <row r="16" spans="1:11" s="271" customFormat="1" ht="12.75">
      <c r="A16" s="337">
        <v>0.454166666666667</v>
      </c>
      <c r="B16" s="275"/>
      <c r="C16" s="313" t="s">
        <v>79</v>
      </c>
      <c r="D16" s="276">
        <v>99</v>
      </c>
      <c r="E16" s="155" t="s">
        <v>77</v>
      </c>
      <c r="F16" s="276">
        <v>89</v>
      </c>
      <c r="G16" s="155" t="s">
        <v>109</v>
      </c>
      <c r="H16" s="276">
        <v>105</v>
      </c>
      <c r="I16" s="278">
        <v>2</v>
      </c>
    </row>
    <row r="17" spans="1:11" s="271" customFormat="1" ht="12.75">
      <c r="A17" s="337">
        <v>0.46041666666666597</v>
      </c>
      <c r="B17" s="275"/>
      <c r="C17" s="155" t="s">
        <v>75</v>
      </c>
      <c r="D17" s="276">
        <v>89</v>
      </c>
      <c r="E17" s="155" t="s">
        <v>73</v>
      </c>
      <c r="F17" s="276">
        <v>87</v>
      </c>
      <c r="G17" s="155" t="s">
        <v>97</v>
      </c>
      <c r="H17" s="276">
        <v>95</v>
      </c>
      <c r="I17" s="278">
        <f t="shared" si="1"/>
        <v>3</v>
      </c>
    </row>
    <row r="18" spans="1:11" s="271" customFormat="1" ht="12.75">
      <c r="A18" s="337">
        <v>0.46666666666666701</v>
      </c>
      <c r="B18" s="275"/>
      <c r="C18" s="155" t="s">
        <v>67</v>
      </c>
      <c r="D18" s="276">
        <v>86</v>
      </c>
      <c r="E18" s="155" t="s">
        <v>71</v>
      </c>
      <c r="F18" s="276">
        <v>83</v>
      </c>
      <c r="G18" s="155" t="s">
        <v>72</v>
      </c>
      <c r="H18" s="277">
        <v>82</v>
      </c>
      <c r="I18" s="278">
        <f t="shared" si="1"/>
        <v>3</v>
      </c>
    </row>
    <row r="19" spans="1:11" s="271" customFormat="1" ht="12.75">
      <c r="A19" s="337">
        <v>0.47291666666666599</v>
      </c>
      <c r="B19" s="275"/>
      <c r="C19" s="155" t="s">
        <v>76</v>
      </c>
      <c r="D19" s="276">
        <v>79</v>
      </c>
      <c r="E19" s="155" t="s">
        <v>60</v>
      </c>
      <c r="F19" s="276">
        <v>77</v>
      </c>
      <c r="G19" s="155" t="s">
        <v>61</v>
      </c>
      <c r="H19" s="277">
        <v>77</v>
      </c>
      <c r="I19" s="278">
        <f t="shared" si="1"/>
        <v>3</v>
      </c>
    </row>
    <row r="20" spans="1:11" s="271" customFormat="1" ht="12.75">
      <c r="A20" s="337">
        <v>0.47916666666666602</v>
      </c>
      <c r="B20" s="275"/>
      <c r="C20" s="155" t="s">
        <v>68</v>
      </c>
      <c r="D20" s="276">
        <v>75</v>
      </c>
      <c r="E20" s="155" t="s">
        <v>69</v>
      </c>
      <c r="F20" s="276">
        <v>74</v>
      </c>
      <c r="G20" s="155" t="s">
        <v>63</v>
      </c>
      <c r="H20" s="277">
        <v>74</v>
      </c>
      <c r="I20" s="278">
        <f t="shared" si="1"/>
        <v>3</v>
      </c>
    </row>
    <row r="21" spans="1:11" s="271" customFormat="1" ht="13.5" thickBot="1">
      <c r="A21" s="337">
        <v>0.485416666666666</v>
      </c>
      <c r="B21" s="281"/>
      <c r="C21" s="282" t="s">
        <v>65</v>
      </c>
      <c r="D21" s="283">
        <v>72</v>
      </c>
      <c r="E21" s="282" t="s">
        <v>64</v>
      </c>
      <c r="F21" s="283">
        <v>72</v>
      </c>
      <c r="G21" s="282" t="s">
        <v>59</v>
      </c>
      <c r="H21" s="284">
        <v>70</v>
      </c>
      <c r="I21" s="278">
        <f t="shared" si="1"/>
        <v>3</v>
      </c>
    </row>
    <row r="22" spans="1:11" s="271" customFormat="1" ht="12.95" customHeight="1" thickBot="1">
      <c r="A22" s="247" t="s">
        <v>159</v>
      </c>
      <c r="B22" s="248"/>
      <c r="C22" s="248"/>
      <c r="D22" s="248"/>
      <c r="E22" s="248"/>
      <c r="F22" s="248"/>
      <c r="G22" s="248"/>
      <c r="H22" s="249"/>
      <c r="I22" s="278">
        <f t="shared" si="1"/>
        <v>0</v>
      </c>
    </row>
    <row r="23" spans="1:11" s="271" customFormat="1" ht="12.75">
      <c r="A23" s="153">
        <v>0.49166666666666597</v>
      </c>
      <c r="B23" s="275"/>
      <c r="C23" s="155"/>
      <c r="D23" s="276"/>
      <c r="E23" s="155"/>
      <c r="F23" s="276"/>
      <c r="G23" s="155"/>
      <c r="H23" s="277"/>
      <c r="I23" s="278">
        <f t="shared" si="1"/>
        <v>0</v>
      </c>
    </row>
    <row r="24" spans="1:11" s="271" customFormat="1" ht="12.75">
      <c r="A24" s="153">
        <v>0.49791666666666601</v>
      </c>
      <c r="B24" s="275"/>
      <c r="C24" s="155" t="s">
        <v>93</v>
      </c>
      <c r="D24" s="276">
        <v>90</v>
      </c>
      <c r="E24" s="155" t="s">
        <v>88</v>
      </c>
      <c r="F24" s="276">
        <v>89</v>
      </c>
      <c r="G24" s="155" t="s">
        <v>89</v>
      </c>
      <c r="H24" s="277">
        <v>85</v>
      </c>
      <c r="I24" s="278">
        <f t="shared" si="1"/>
        <v>3</v>
      </c>
    </row>
    <row r="25" spans="1:11" s="271" customFormat="1" ht="13.5" thickBot="1">
      <c r="A25" s="153">
        <v>0.50416666666666599</v>
      </c>
      <c r="B25" s="275"/>
      <c r="C25" s="155" t="s">
        <v>84</v>
      </c>
      <c r="D25" s="276">
        <v>79</v>
      </c>
      <c r="E25" s="155" t="s">
        <v>83</v>
      </c>
      <c r="F25" s="276">
        <v>76</v>
      </c>
      <c r="G25" s="155" t="s">
        <v>85</v>
      </c>
      <c r="H25" s="277">
        <v>71</v>
      </c>
      <c r="I25" s="278">
        <f t="shared" si="1"/>
        <v>3</v>
      </c>
    </row>
    <row r="26" spans="1:11" s="271" customFormat="1" ht="12.95" customHeight="1" thickBot="1">
      <c r="A26" s="247" t="s">
        <v>160</v>
      </c>
      <c r="B26" s="248"/>
      <c r="C26" s="248"/>
      <c r="D26" s="248"/>
      <c r="E26" s="248"/>
      <c r="F26" s="248"/>
      <c r="G26" s="248"/>
      <c r="H26" s="249"/>
      <c r="I26" s="278">
        <f t="shared" si="1"/>
        <v>0</v>
      </c>
    </row>
    <row r="27" spans="1:11" s="271" customFormat="1" ht="12.75">
      <c r="A27" s="153">
        <v>0.51041666666666596</v>
      </c>
      <c r="B27" s="275"/>
      <c r="C27" s="155" t="s">
        <v>108</v>
      </c>
      <c r="D27" s="276">
        <v>130</v>
      </c>
      <c r="E27" s="155" t="s">
        <v>107</v>
      </c>
      <c r="F27" s="276">
        <v>128</v>
      </c>
      <c r="G27" s="155" t="s">
        <v>104</v>
      </c>
      <c r="H27" s="277">
        <v>102</v>
      </c>
      <c r="I27" s="278">
        <f t="shared" si="1"/>
        <v>3</v>
      </c>
    </row>
    <row r="28" spans="1:11" s="271" customFormat="1" ht="12.75">
      <c r="A28" s="337">
        <v>0.51666666666666605</v>
      </c>
      <c r="B28" s="275"/>
      <c r="C28" s="155" t="s">
        <v>101</v>
      </c>
      <c r="D28" s="276">
        <v>101</v>
      </c>
      <c r="E28" s="155" t="s">
        <v>95</v>
      </c>
      <c r="F28" s="276">
        <v>100</v>
      </c>
      <c r="G28" s="155" t="s">
        <v>105</v>
      </c>
      <c r="H28" s="277">
        <v>99</v>
      </c>
      <c r="I28" s="278">
        <f t="shared" si="1"/>
        <v>3</v>
      </c>
    </row>
    <row r="29" spans="1:11" s="271" customFormat="1" ht="13.5" thickBot="1">
      <c r="A29" s="153">
        <v>0.52291666666666703</v>
      </c>
      <c r="B29" s="275"/>
      <c r="C29" s="155" t="s">
        <v>99</v>
      </c>
      <c r="D29" s="276">
        <v>98</v>
      </c>
      <c r="E29" s="155" t="s">
        <v>100</v>
      </c>
      <c r="F29" s="276">
        <v>96</v>
      </c>
      <c r="G29" s="155" t="s">
        <v>92</v>
      </c>
      <c r="H29" s="277">
        <v>91</v>
      </c>
      <c r="I29" s="278">
        <f t="shared" si="1"/>
        <v>3</v>
      </c>
    </row>
    <row r="30" spans="1:11" s="271" customFormat="1" ht="13.5" thickBot="1">
      <c r="A30" s="153">
        <v>0.52916666666666701</v>
      </c>
      <c r="B30" s="285"/>
      <c r="C30" s="165" t="s">
        <v>91</v>
      </c>
      <c r="D30" s="286">
        <v>90</v>
      </c>
      <c r="E30" s="165" t="s">
        <v>96</v>
      </c>
      <c r="F30" s="286">
        <v>87</v>
      </c>
      <c r="G30" s="165" t="s">
        <v>87</v>
      </c>
      <c r="H30" s="287">
        <v>79</v>
      </c>
      <c r="I30" s="278">
        <f t="shared" si="1"/>
        <v>3</v>
      </c>
      <c r="J30" s="288">
        <f>SUM(I9:I30)</f>
        <v>53</v>
      </c>
    </row>
    <row r="31" spans="1:11" s="271" customFormat="1" ht="14.1" customHeight="1" thickBot="1">
      <c r="A31" s="267" t="s">
        <v>161</v>
      </c>
      <c r="B31" s="268"/>
      <c r="C31" s="268"/>
      <c r="D31" s="268"/>
      <c r="E31" s="268"/>
      <c r="F31" s="268"/>
      <c r="G31" s="268"/>
      <c r="H31" s="269"/>
      <c r="I31" s="278">
        <f t="shared" si="1"/>
        <v>0</v>
      </c>
    </row>
    <row r="32" spans="1:11" s="271" customFormat="1" ht="14.1" customHeight="1" thickBot="1">
      <c r="A32" s="289" t="s">
        <v>162</v>
      </c>
      <c r="B32" s="290"/>
      <c r="C32" s="290"/>
      <c r="D32" s="290"/>
      <c r="E32" s="290"/>
      <c r="F32" s="290"/>
      <c r="G32" s="290"/>
      <c r="H32" s="291"/>
      <c r="I32" s="278">
        <f t="shared" si="1"/>
        <v>0</v>
      </c>
      <c r="K32" s="61"/>
    </row>
    <row r="33" spans="1:11" s="271" customFormat="1" ht="14.1" customHeight="1" thickBot="1">
      <c r="A33" s="247" t="s">
        <v>163</v>
      </c>
      <c r="B33" s="248"/>
      <c r="C33" s="248"/>
      <c r="D33" s="248"/>
      <c r="E33" s="248"/>
      <c r="F33" s="248"/>
      <c r="G33" s="248"/>
      <c r="H33" s="249"/>
      <c r="I33" s="278">
        <f t="shared" si="1"/>
        <v>0</v>
      </c>
      <c r="K33" s="61"/>
    </row>
    <row r="34" spans="1:11" s="271" customFormat="1" ht="14.1" customHeight="1">
      <c r="A34" s="337">
        <v>0.4375</v>
      </c>
      <c r="B34" s="154"/>
      <c r="C34" s="155" t="s">
        <v>164</v>
      </c>
      <c r="D34" s="292">
        <v>0</v>
      </c>
      <c r="E34" s="293" t="s">
        <v>165</v>
      </c>
      <c r="F34" s="292">
        <v>0</v>
      </c>
      <c r="G34" s="294"/>
      <c r="H34" s="295"/>
      <c r="I34" s="278">
        <f t="shared" si="1"/>
        <v>2</v>
      </c>
      <c r="K34" s="61"/>
    </row>
    <row r="35" spans="1:11" s="271" customFormat="1" ht="14.1" customHeight="1">
      <c r="A35" s="337">
        <v>0.44374999999999998</v>
      </c>
      <c r="B35" s="154"/>
      <c r="C35" s="155" t="s">
        <v>166</v>
      </c>
      <c r="D35" s="292">
        <v>43.2</v>
      </c>
      <c r="E35" s="155" t="s">
        <v>167</v>
      </c>
      <c r="F35" s="292">
        <v>0</v>
      </c>
      <c r="G35" s="294" t="s">
        <v>168</v>
      </c>
      <c r="H35" s="295">
        <v>53.4</v>
      </c>
      <c r="I35" s="278">
        <f t="shared" si="1"/>
        <v>3</v>
      </c>
      <c r="K35" s="61"/>
    </row>
    <row r="36" spans="1:11" s="271" customFormat="1" ht="14.1" customHeight="1">
      <c r="A36" s="337">
        <v>0.45</v>
      </c>
      <c r="B36" s="154"/>
      <c r="C36" s="155" t="s">
        <v>169</v>
      </c>
      <c r="D36" s="292">
        <v>51.6</v>
      </c>
      <c r="E36" s="155" t="s">
        <v>170</v>
      </c>
      <c r="F36" s="292">
        <v>0</v>
      </c>
      <c r="G36" s="294" t="s">
        <v>171</v>
      </c>
      <c r="H36" s="295">
        <v>43.3</v>
      </c>
      <c r="I36" s="278">
        <f t="shared" si="1"/>
        <v>3</v>
      </c>
      <c r="K36" s="61"/>
    </row>
    <row r="37" spans="1:11" s="271" customFormat="1" ht="14.1" customHeight="1" thickBot="1">
      <c r="A37" s="337">
        <v>0.45624999999999999</v>
      </c>
      <c r="B37" s="154"/>
      <c r="C37" s="155" t="s">
        <v>172</v>
      </c>
      <c r="D37" s="292">
        <v>45.6</v>
      </c>
      <c r="E37" s="155" t="s">
        <v>173</v>
      </c>
      <c r="F37" s="292">
        <v>0</v>
      </c>
      <c r="G37" s="294" t="s">
        <v>174</v>
      </c>
      <c r="H37" s="295">
        <v>41.4</v>
      </c>
      <c r="I37" s="278">
        <f t="shared" si="1"/>
        <v>3</v>
      </c>
      <c r="K37" s="61"/>
    </row>
    <row r="38" spans="1:11" s="271" customFormat="1" ht="14.1" customHeight="1" thickBot="1">
      <c r="A38" s="247" t="s">
        <v>175</v>
      </c>
      <c r="B38" s="250"/>
      <c r="C38" s="250"/>
      <c r="D38" s="250"/>
      <c r="E38" s="250"/>
      <c r="F38" s="250"/>
      <c r="G38" s="250"/>
      <c r="H38" s="251"/>
      <c r="I38" s="278">
        <f t="shared" si="1"/>
        <v>0</v>
      </c>
      <c r="K38" s="61"/>
    </row>
    <row r="39" spans="1:11" s="271" customFormat="1" ht="14.1" customHeight="1">
      <c r="A39" s="337">
        <v>0.46250000000000002</v>
      </c>
      <c r="B39" s="159"/>
      <c r="C39" s="296" t="s">
        <v>176</v>
      </c>
      <c r="D39" s="297">
        <v>33.4</v>
      </c>
      <c r="E39" s="314" t="s">
        <v>177</v>
      </c>
      <c r="F39" s="297">
        <v>0</v>
      </c>
      <c r="G39" s="296" t="s">
        <v>178</v>
      </c>
      <c r="H39" s="298">
        <v>42.3</v>
      </c>
      <c r="I39" s="278">
        <v>2</v>
      </c>
      <c r="K39" s="61"/>
    </row>
    <row r="40" spans="1:11" s="271" customFormat="1" ht="14.1" customHeight="1">
      <c r="A40" s="337">
        <v>0.46875</v>
      </c>
      <c r="B40" s="154"/>
      <c r="C40" s="155" t="s">
        <v>179</v>
      </c>
      <c r="D40" s="292">
        <v>40.4</v>
      </c>
      <c r="E40" s="294" t="s">
        <v>180</v>
      </c>
      <c r="F40" s="292">
        <v>34</v>
      </c>
      <c r="G40" s="155" t="s">
        <v>181</v>
      </c>
      <c r="H40" s="295">
        <v>47</v>
      </c>
      <c r="I40" s="278">
        <f>COUNTA(E40,G40,C39)</f>
        <v>3</v>
      </c>
      <c r="K40" s="61"/>
    </row>
    <row r="41" spans="1:11" s="271" customFormat="1" ht="14.1" customHeight="1">
      <c r="A41" s="337">
        <v>0.47499999999999998</v>
      </c>
      <c r="B41" s="154"/>
      <c r="C41" s="155" t="s">
        <v>182</v>
      </c>
      <c r="D41" s="292">
        <v>32.9</v>
      </c>
      <c r="E41" s="294" t="s">
        <v>183</v>
      </c>
      <c r="F41" s="292">
        <v>0</v>
      </c>
      <c r="G41" s="155" t="s">
        <v>184</v>
      </c>
      <c r="H41" s="295">
        <v>37.299999999999997</v>
      </c>
      <c r="I41" s="278">
        <f>COUNTA(E41,G41,C40)</f>
        <v>3</v>
      </c>
      <c r="K41" s="61"/>
    </row>
    <row r="42" spans="1:11" s="271" customFormat="1" ht="14.1" customHeight="1">
      <c r="A42" s="337">
        <v>0.48125000000000001</v>
      </c>
      <c r="B42" s="154"/>
      <c r="C42" s="155" t="s">
        <v>185</v>
      </c>
      <c r="D42" s="292">
        <v>0</v>
      </c>
      <c r="E42" s="294" t="s">
        <v>186</v>
      </c>
      <c r="F42" s="292">
        <v>0</v>
      </c>
      <c r="G42" s="155" t="s">
        <v>187</v>
      </c>
      <c r="H42" s="295">
        <v>35.299999999999997</v>
      </c>
      <c r="I42" s="278">
        <f>COUNTA(G43,G42,C41)</f>
        <v>3</v>
      </c>
      <c r="K42" s="61"/>
    </row>
    <row r="43" spans="1:11" s="271" customFormat="1" ht="14.1" customHeight="1" thickBot="1">
      <c r="A43" s="338">
        <v>0.48749999999999999</v>
      </c>
      <c r="B43" s="164"/>
      <c r="C43" s="299" t="s">
        <v>188</v>
      </c>
      <c r="D43" s="300">
        <v>0</v>
      </c>
      <c r="E43" s="299" t="s">
        <v>189</v>
      </c>
      <c r="F43" s="300">
        <v>36.200000000000003</v>
      </c>
      <c r="G43" s="165" t="s">
        <v>190</v>
      </c>
      <c r="H43" s="301">
        <v>0</v>
      </c>
      <c r="I43" s="278">
        <f>COUNTA(C43,E43,#REF!)</f>
        <v>3</v>
      </c>
      <c r="K43" s="61"/>
    </row>
    <row r="44" spans="1:11" s="271" customFormat="1" ht="14.1" customHeight="1" thickBot="1">
      <c r="A44" s="247" t="s">
        <v>191</v>
      </c>
      <c r="B44" s="302"/>
      <c r="C44" s="302"/>
      <c r="D44" s="302"/>
      <c r="E44" s="302"/>
      <c r="F44" s="302"/>
      <c r="G44" s="302"/>
      <c r="H44" s="303"/>
      <c r="I44" s="278">
        <f t="shared" si="1"/>
        <v>0</v>
      </c>
      <c r="K44" s="61"/>
    </row>
    <row r="45" spans="1:11" s="271" customFormat="1" ht="14.1" customHeight="1">
      <c r="A45" s="337">
        <v>0.49375000000000002</v>
      </c>
      <c r="B45" s="154"/>
      <c r="C45" s="155" t="s">
        <v>192</v>
      </c>
      <c r="D45" s="292">
        <v>20.8</v>
      </c>
      <c r="E45" s="155" t="s">
        <v>193</v>
      </c>
      <c r="F45" s="292">
        <v>35.4</v>
      </c>
      <c r="G45" s="294" t="s">
        <v>194</v>
      </c>
      <c r="H45" s="295">
        <v>11.9</v>
      </c>
      <c r="I45" s="278">
        <f t="shared" si="1"/>
        <v>3</v>
      </c>
      <c r="K45" s="61"/>
    </row>
    <row r="46" spans="1:11" s="271" customFormat="1" ht="14.1" customHeight="1">
      <c r="A46" s="337">
        <v>0.5</v>
      </c>
      <c r="B46" s="154"/>
      <c r="C46" s="155" t="s">
        <v>195</v>
      </c>
      <c r="D46" s="292">
        <v>0</v>
      </c>
      <c r="E46" s="155" t="s">
        <v>196</v>
      </c>
      <c r="F46" s="292">
        <v>0</v>
      </c>
      <c r="G46" s="294" t="s">
        <v>197</v>
      </c>
      <c r="H46" s="295">
        <v>48.8</v>
      </c>
      <c r="I46" s="278">
        <f t="shared" si="1"/>
        <v>3</v>
      </c>
      <c r="K46" s="61"/>
    </row>
    <row r="47" spans="1:11" s="271" customFormat="1" ht="14.1" customHeight="1">
      <c r="A47" s="337">
        <v>0.50624999999999998</v>
      </c>
      <c r="B47" s="154"/>
      <c r="C47" s="155" t="s">
        <v>198</v>
      </c>
      <c r="D47" s="292">
        <v>47.8</v>
      </c>
      <c r="E47" s="155" t="s">
        <v>199</v>
      </c>
      <c r="F47" s="292">
        <v>0</v>
      </c>
      <c r="G47" s="315" t="s">
        <v>200</v>
      </c>
      <c r="H47" s="295">
        <v>0</v>
      </c>
      <c r="I47" s="278">
        <v>2</v>
      </c>
      <c r="K47" s="61"/>
    </row>
    <row r="48" spans="1:11" s="271" customFormat="1" ht="14.1" customHeight="1">
      <c r="A48" s="337">
        <v>0.51249999999999996</v>
      </c>
      <c r="B48" s="154"/>
      <c r="C48" s="155" t="s">
        <v>201</v>
      </c>
      <c r="D48" s="292">
        <v>0</v>
      </c>
      <c r="E48" s="155" t="s">
        <v>202</v>
      </c>
      <c r="F48" s="292">
        <v>0</v>
      </c>
      <c r="G48" s="315" t="s">
        <v>203</v>
      </c>
      <c r="H48" s="295">
        <v>0</v>
      </c>
      <c r="I48" s="278">
        <v>2</v>
      </c>
      <c r="K48" s="61"/>
    </row>
    <row r="49" spans="1:12" s="271" customFormat="1" ht="14.1" customHeight="1">
      <c r="A49" s="337">
        <v>0.51875000000000004</v>
      </c>
      <c r="B49" s="154"/>
      <c r="C49" s="155" t="s">
        <v>204</v>
      </c>
      <c r="D49" s="292">
        <v>0</v>
      </c>
      <c r="E49" s="155" t="s">
        <v>205</v>
      </c>
      <c r="F49" s="292">
        <v>0</v>
      </c>
      <c r="G49" s="155" t="s">
        <v>206</v>
      </c>
      <c r="H49" s="295">
        <v>0</v>
      </c>
      <c r="I49" s="278">
        <f t="shared" si="1"/>
        <v>3</v>
      </c>
      <c r="K49" s="61"/>
    </row>
    <row r="50" spans="1:12" s="271" customFormat="1" ht="14.1" customHeight="1" thickBot="1">
      <c r="A50" s="339">
        <v>0.52500000000000002</v>
      </c>
      <c r="B50" s="164"/>
      <c r="C50" s="299" t="s">
        <v>207</v>
      </c>
      <c r="D50" s="300">
        <v>0</v>
      </c>
      <c r="E50" s="299" t="s">
        <v>208</v>
      </c>
      <c r="F50" s="300">
        <v>20.8</v>
      </c>
      <c r="G50" s="304" t="s">
        <v>209</v>
      </c>
      <c r="H50" s="301">
        <v>0</v>
      </c>
      <c r="I50" s="278">
        <f t="shared" si="1"/>
        <v>3</v>
      </c>
      <c r="K50" s="61"/>
    </row>
    <row r="51" spans="1:12" s="271" customFormat="1" ht="14.1" customHeight="1" thickBot="1">
      <c r="A51" s="305" t="s">
        <v>210</v>
      </c>
      <c r="B51" s="250"/>
      <c r="C51" s="250"/>
      <c r="D51" s="250"/>
      <c r="E51" s="250"/>
      <c r="F51" s="250"/>
      <c r="G51" s="250"/>
      <c r="H51" s="251"/>
      <c r="I51" s="278">
        <f t="shared" si="1"/>
        <v>0</v>
      </c>
      <c r="K51" s="61"/>
    </row>
    <row r="52" spans="1:12" s="271" customFormat="1" ht="14.1" customHeight="1">
      <c r="A52" s="340">
        <v>0.53125</v>
      </c>
      <c r="B52" s="159"/>
      <c r="C52" s="160" t="s">
        <v>211</v>
      </c>
      <c r="D52" s="297">
        <v>0</v>
      </c>
      <c r="E52" s="160" t="s">
        <v>212</v>
      </c>
      <c r="F52" s="297">
        <v>0</v>
      </c>
      <c r="G52" s="316" t="s">
        <v>213</v>
      </c>
      <c r="H52" s="298">
        <v>0</v>
      </c>
      <c r="I52" s="278">
        <v>2</v>
      </c>
      <c r="K52" s="61"/>
    </row>
    <row r="53" spans="1:12" s="271" customFormat="1" ht="14.1" customHeight="1">
      <c r="A53" s="337">
        <v>0.53749999999999998</v>
      </c>
      <c r="B53" s="154"/>
      <c r="C53" s="155" t="s">
        <v>214</v>
      </c>
      <c r="D53" s="292">
        <v>0</v>
      </c>
      <c r="E53" s="294" t="s">
        <v>215</v>
      </c>
      <c r="F53" s="292">
        <v>0</v>
      </c>
      <c r="G53" s="155" t="s">
        <v>216</v>
      </c>
      <c r="H53" s="295">
        <v>0</v>
      </c>
      <c r="I53" s="278">
        <f t="shared" si="1"/>
        <v>3</v>
      </c>
      <c r="K53" s="61"/>
    </row>
    <row r="54" spans="1:12" s="271" customFormat="1" ht="14.1" customHeight="1" thickBot="1">
      <c r="A54" s="341">
        <v>0.54374999999999996</v>
      </c>
      <c r="B54" s="154"/>
      <c r="C54" s="155" t="s">
        <v>217</v>
      </c>
      <c r="D54" s="292">
        <v>0</v>
      </c>
      <c r="E54" s="155" t="s">
        <v>218</v>
      </c>
      <c r="F54" s="292">
        <v>0</v>
      </c>
      <c r="G54" s="294"/>
      <c r="H54" s="295"/>
      <c r="I54" s="278">
        <f t="shared" si="1"/>
        <v>2</v>
      </c>
      <c r="K54" s="61"/>
    </row>
    <row r="55" spans="1:12" s="271" customFormat="1" ht="14.1" customHeight="1" thickBot="1">
      <c r="A55" s="342"/>
      <c r="B55" s="164"/>
      <c r="C55" s="165" t="s">
        <v>219</v>
      </c>
      <c r="D55" s="300">
        <v>0</v>
      </c>
      <c r="E55" s="165" t="s">
        <v>220</v>
      </c>
      <c r="F55" s="300">
        <v>0</v>
      </c>
      <c r="G55" s="306"/>
      <c r="H55" s="301"/>
      <c r="I55" s="278">
        <f t="shared" si="1"/>
        <v>2</v>
      </c>
      <c r="J55" s="288">
        <f>SUM(I34:I55)</f>
        <v>50</v>
      </c>
      <c r="K55" s="61"/>
    </row>
    <row r="56" spans="1:12" s="271" customFormat="1" ht="15.75" thickBot="1">
      <c r="J56" s="307">
        <f>SUM(J30+J55)</f>
        <v>103</v>
      </c>
      <c r="K56" s="61"/>
    </row>
    <row r="57" spans="1:12" s="271" customFormat="1" ht="15">
      <c r="K57" s="61"/>
      <c r="L57" s="147"/>
    </row>
    <row r="58" spans="1:12" s="271" customFormat="1" ht="15">
      <c r="K58" s="61"/>
      <c r="L58" s="147"/>
    </row>
    <row r="59" spans="1:12" s="271" customFormat="1" ht="15">
      <c r="K59" s="61"/>
      <c r="L59" s="147"/>
    </row>
    <row r="60" spans="1:12" s="271" customFormat="1" ht="15">
      <c r="K60" s="61"/>
    </row>
    <row r="61" spans="1:12" s="271" customFormat="1" ht="15">
      <c r="K61" s="61"/>
    </row>
    <row r="62" spans="1:12" s="271" customFormat="1" ht="15">
      <c r="K62" s="61"/>
    </row>
    <row r="63" spans="1:12" s="271" customFormat="1" ht="15">
      <c r="K63" s="61"/>
    </row>
    <row r="64" spans="1:12" s="271" customFormat="1" ht="15">
      <c r="K64" s="61"/>
    </row>
    <row r="65" spans="1:11" s="271" customFormat="1" ht="15">
      <c r="K65" s="61"/>
    </row>
    <row r="66" spans="1:11" s="271" customFormat="1" ht="11.25"/>
    <row r="67" spans="1:11" s="271" customFormat="1" ht="11.25"/>
    <row r="68" spans="1:11" s="271" customFormat="1" ht="11.25"/>
    <row r="69" spans="1:11" s="271" customFormat="1" ht="11.25"/>
    <row r="70" spans="1:11" s="271" customFormat="1" ht="11.25"/>
    <row r="71" spans="1:11" s="271" customFormat="1" ht="11.25"/>
    <row r="72" spans="1:11" s="271" customFormat="1" ht="11.25"/>
    <row r="73" spans="1:11" s="271" customFormat="1" ht="11.25"/>
    <row r="74" spans="1:11" s="271" customFormat="1" ht="11.25">
      <c r="A74" s="308"/>
      <c r="D74" s="309"/>
      <c r="F74" s="309"/>
      <c r="H74" s="309"/>
    </row>
    <row r="75" spans="1:11" s="271" customFormat="1" ht="11.25">
      <c r="A75" s="308"/>
      <c r="D75" s="309"/>
      <c r="F75" s="309"/>
      <c r="H75" s="309"/>
    </row>
    <row r="76" spans="1:11" s="271" customFormat="1" ht="11.25">
      <c r="A76" s="308"/>
      <c r="D76" s="309"/>
      <c r="F76" s="309"/>
      <c r="H76" s="309"/>
    </row>
    <row r="77" spans="1:11" s="271" customFormat="1" ht="11.25">
      <c r="A77" s="308"/>
      <c r="D77" s="309"/>
      <c r="F77" s="309"/>
      <c r="H77" s="309"/>
    </row>
    <row r="78" spans="1:11" s="271" customFormat="1" ht="11.25">
      <c r="A78" s="308"/>
      <c r="D78" s="309"/>
      <c r="F78" s="309"/>
      <c r="H78" s="309"/>
    </row>
    <row r="79" spans="1:11" s="271" customFormat="1" ht="11.25">
      <c r="A79" s="308"/>
      <c r="D79" s="309"/>
      <c r="F79" s="309"/>
      <c r="H79" s="309"/>
    </row>
    <row r="80" spans="1:11" s="271" customFormat="1" ht="12.75">
      <c r="A80" s="308"/>
      <c r="D80" s="309"/>
      <c r="F80" s="309"/>
      <c r="H80" s="309"/>
      <c r="K80" s="147"/>
    </row>
    <row r="81" spans="1:11" s="271" customFormat="1" ht="12.75">
      <c r="A81" s="308"/>
      <c r="D81" s="309"/>
      <c r="F81" s="309"/>
      <c r="H81" s="309"/>
      <c r="K81" s="147"/>
    </row>
    <row r="82" spans="1:11" s="271" customFormat="1" ht="12.75">
      <c r="A82" s="308"/>
      <c r="D82" s="309"/>
      <c r="F82" s="309"/>
      <c r="H82" s="309"/>
      <c r="K82" s="147"/>
    </row>
    <row r="83" spans="1:11" s="271" customFormat="1" ht="12.75">
      <c r="A83" s="308"/>
      <c r="D83" s="309"/>
      <c r="F83" s="309"/>
      <c r="H83" s="309"/>
      <c r="K83" s="147"/>
    </row>
    <row r="84" spans="1:11" s="271" customFormat="1" ht="12.75">
      <c r="A84" s="308"/>
      <c r="D84" s="309"/>
      <c r="F84" s="309"/>
      <c r="H84" s="309"/>
      <c r="K84" s="147"/>
    </row>
    <row r="85" spans="1:11" s="271" customFormat="1" ht="12.75">
      <c r="A85" s="308"/>
      <c r="D85" s="309"/>
      <c r="F85" s="309"/>
      <c r="H85" s="309"/>
      <c r="K85" s="147"/>
    </row>
    <row r="86" spans="1:11" s="271" customFormat="1" ht="12.75">
      <c r="A86" s="308"/>
      <c r="D86" s="309"/>
      <c r="F86" s="309"/>
      <c r="H86" s="309"/>
      <c r="K86" s="147"/>
    </row>
    <row r="87" spans="1:11" s="271" customFormat="1" ht="12.75">
      <c r="A87" s="308"/>
      <c r="D87" s="309"/>
      <c r="F87" s="309"/>
      <c r="H87" s="309"/>
      <c r="K87" s="147"/>
    </row>
    <row r="88" spans="1:11" s="271" customFormat="1" ht="12.75">
      <c r="A88" s="308"/>
      <c r="D88" s="309"/>
      <c r="F88" s="309"/>
      <c r="H88" s="309"/>
      <c r="K88" s="147"/>
    </row>
    <row r="89" spans="1:11" s="271" customFormat="1" ht="12.75">
      <c r="A89" s="308"/>
      <c r="D89" s="309"/>
      <c r="F89" s="309"/>
      <c r="H89" s="309"/>
      <c r="K89" s="147"/>
    </row>
    <row r="90" spans="1:11" s="271" customFormat="1" ht="12.75">
      <c r="A90" s="308"/>
      <c r="D90" s="309"/>
      <c r="F90" s="309"/>
      <c r="H90" s="309"/>
      <c r="K90" s="147"/>
    </row>
    <row r="91" spans="1:11" s="271" customFormat="1" ht="12.75">
      <c r="A91" s="308"/>
      <c r="D91" s="309"/>
      <c r="F91" s="309"/>
      <c r="H91" s="309"/>
      <c r="K91" s="147"/>
    </row>
    <row r="92" spans="1:11" s="271" customFormat="1" ht="12.75">
      <c r="A92" s="308"/>
      <c r="D92" s="309"/>
      <c r="F92" s="309"/>
      <c r="H92" s="309"/>
      <c r="K92" s="147"/>
    </row>
    <row r="93" spans="1:11" s="271" customFormat="1" ht="12.75">
      <c r="A93" s="308"/>
      <c r="D93" s="309"/>
      <c r="F93" s="309"/>
      <c r="H93" s="309"/>
      <c r="K93" s="147"/>
    </row>
    <row r="94" spans="1:11" s="271" customFormat="1" ht="12.75">
      <c r="A94" s="308"/>
      <c r="D94" s="309"/>
      <c r="F94" s="309"/>
      <c r="H94" s="309"/>
      <c r="K94" s="147"/>
    </row>
    <row r="95" spans="1:11" s="271" customFormat="1" ht="12.75">
      <c r="A95" s="308"/>
      <c r="D95" s="309"/>
      <c r="F95" s="309"/>
      <c r="H95" s="309"/>
      <c r="K95" s="147"/>
    </row>
    <row r="96" spans="1:11" s="271" customFormat="1" ht="12.75">
      <c r="A96" s="308"/>
      <c r="D96" s="309"/>
      <c r="F96" s="309"/>
      <c r="H96" s="309"/>
      <c r="K96" s="147"/>
    </row>
    <row r="97" spans="1:11" s="271" customFormat="1" ht="12.75">
      <c r="A97" s="308"/>
      <c r="D97" s="309"/>
      <c r="F97" s="309"/>
      <c r="H97" s="309"/>
      <c r="K97" s="147"/>
    </row>
    <row r="98" spans="1:11" s="271" customFormat="1" ht="12.75">
      <c r="A98" s="308"/>
      <c r="D98" s="309"/>
      <c r="F98" s="309"/>
      <c r="H98" s="309"/>
      <c r="K98" s="147"/>
    </row>
    <row r="99" spans="1:11" s="271" customFormat="1" ht="12.75">
      <c r="A99" s="308"/>
      <c r="D99" s="309"/>
      <c r="F99" s="309"/>
      <c r="H99" s="309"/>
      <c r="K99" s="147"/>
    </row>
    <row r="100" spans="1:11" s="271" customFormat="1" ht="12.75">
      <c r="A100" s="308"/>
      <c r="D100" s="309"/>
      <c r="F100" s="309"/>
      <c r="H100" s="309"/>
      <c r="K100" s="147"/>
    </row>
    <row r="101" spans="1:11" s="271" customFormat="1" ht="12.75">
      <c r="A101" s="308"/>
      <c r="D101" s="309"/>
      <c r="F101" s="309"/>
      <c r="H101" s="309"/>
      <c r="K101" s="147"/>
    </row>
    <row r="102" spans="1:11" s="271" customFormat="1" ht="12.75">
      <c r="A102" s="308"/>
      <c r="D102" s="309"/>
      <c r="F102" s="309"/>
      <c r="H102" s="309"/>
      <c r="K102" s="147"/>
    </row>
    <row r="103" spans="1:11">
      <c r="A103" s="18"/>
      <c r="B103" s="147"/>
      <c r="C103" s="147"/>
      <c r="E103" s="147"/>
      <c r="G103" s="147"/>
      <c r="J103" s="26"/>
      <c r="K103" s="147"/>
    </row>
    <row r="104" spans="1:11">
      <c r="A104" s="18"/>
      <c r="B104" s="147"/>
      <c r="C104" s="147"/>
      <c r="E104" s="147"/>
      <c r="G104" s="147"/>
      <c r="J104" s="26"/>
      <c r="K104" s="147"/>
    </row>
    <row r="105" spans="1:11">
      <c r="A105" s="18"/>
      <c r="B105" s="147"/>
      <c r="C105" s="147"/>
      <c r="E105" s="147"/>
      <c r="G105" s="147"/>
      <c r="J105" s="26"/>
      <c r="K105" s="147"/>
    </row>
    <row r="106" spans="1:11">
      <c r="A106" s="18"/>
      <c r="B106" s="147"/>
      <c r="C106" s="147"/>
      <c r="E106" s="147"/>
      <c r="G106" s="147"/>
      <c r="J106" s="26"/>
      <c r="K106" s="147"/>
    </row>
    <row r="107" spans="1:11">
      <c r="A107" s="18"/>
      <c r="B107" s="147"/>
      <c r="C107" s="147"/>
      <c r="E107" s="147"/>
      <c r="G107" s="147"/>
      <c r="J107" s="26"/>
      <c r="K107" s="147"/>
    </row>
    <row r="108" spans="1:11">
      <c r="A108" s="18"/>
      <c r="B108" s="147"/>
      <c r="C108" s="147"/>
      <c r="E108" s="147"/>
      <c r="G108" s="147"/>
      <c r="J108" s="26"/>
      <c r="K108" s="147"/>
    </row>
    <row r="109" spans="1:11">
      <c r="A109" s="18"/>
      <c r="B109" s="147"/>
      <c r="C109" s="147"/>
      <c r="E109" s="147"/>
      <c r="G109" s="147"/>
      <c r="J109" s="26"/>
      <c r="K109" s="147"/>
    </row>
    <row r="110" spans="1:11">
      <c r="A110" s="18"/>
      <c r="B110" s="147"/>
      <c r="C110" s="147"/>
      <c r="E110" s="147"/>
      <c r="G110" s="147"/>
      <c r="J110" s="26"/>
      <c r="K110" s="147"/>
    </row>
    <row r="111" spans="1:11">
      <c r="A111" s="18"/>
      <c r="B111" s="147"/>
      <c r="C111" s="147"/>
      <c r="E111" s="147"/>
      <c r="G111" s="147"/>
      <c r="J111" s="26"/>
      <c r="K111" s="147"/>
    </row>
    <row r="112" spans="1:11">
      <c r="A112" s="18"/>
      <c r="B112" s="147"/>
      <c r="C112" s="147"/>
      <c r="E112" s="147"/>
      <c r="G112" s="147"/>
      <c r="J112" s="26"/>
      <c r="K112" s="147"/>
    </row>
    <row r="113" spans="1:11">
      <c r="A113" s="18"/>
      <c r="B113" s="147"/>
      <c r="C113" s="147"/>
      <c r="E113" s="147"/>
      <c r="G113" s="147"/>
      <c r="J113" s="26"/>
      <c r="K113" s="147"/>
    </row>
    <row r="114" spans="1:11">
      <c r="A114" s="18"/>
      <c r="B114" s="147"/>
      <c r="C114" s="147"/>
      <c r="E114" s="147"/>
      <c r="G114" s="147"/>
      <c r="J114" s="26"/>
    </row>
    <row r="115" spans="1:11">
      <c r="A115" s="18"/>
      <c r="B115" s="147"/>
      <c r="C115" s="147"/>
      <c r="E115" s="147"/>
      <c r="G115" s="147"/>
      <c r="J115" s="26"/>
    </row>
    <row r="116" spans="1:11">
      <c r="A116" s="18"/>
      <c r="B116" s="147"/>
      <c r="C116" s="147"/>
      <c r="E116" s="147"/>
      <c r="G116" s="147"/>
      <c r="J116" s="26"/>
    </row>
    <row r="117" spans="1:11">
      <c r="A117" s="18"/>
      <c r="B117" s="147"/>
      <c r="C117" s="147"/>
      <c r="E117" s="147"/>
      <c r="G117" s="147"/>
      <c r="J117" s="26"/>
    </row>
    <row r="118" spans="1:11">
      <c r="A118" s="18"/>
      <c r="B118" s="147"/>
      <c r="C118" s="147"/>
      <c r="E118" s="147"/>
      <c r="G118" s="147"/>
      <c r="J118" s="26"/>
    </row>
    <row r="119" spans="1:11">
      <c r="A119" s="18"/>
      <c r="B119" s="147"/>
      <c r="C119" s="147"/>
      <c r="E119" s="147"/>
      <c r="G119" s="147"/>
      <c r="J119" s="26"/>
    </row>
    <row r="120" spans="1:11">
      <c r="A120" s="18"/>
      <c r="B120" s="147"/>
      <c r="C120" s="147"/>
      <c r="E120" s="147"/>
      <c r="G120" s="147"/>
      <c r="J120" s="26"/>
    </row>
    <row r="121" spans="1:11">
      <c r="A121" s="18"/>
      <c r="B121" s="147"/>
      <c r="C121" s="147"/>
      <c r="E121" s="147"/>
      <c r="G121" s="147"/>
      <c r="J121" s="26"/>
    </row>
    <row r="122" spans="1:11">
      <c r="A122" s="169"/>
      <c r="C122" s="147"/>
      <c r="E122" s="147"/>
      <c r="G122" s="147"/>
      <c r="J122" s="26"/>
    </row>
    <row r="123" spans="1:11">
      <c r="A123" s="169"/>
      <c r="C123" s="147"/>
      <c r="E123" s="147"/>
      <c r="G123" s="147"/>
      <c r="J123" s="26"/>
    </row>
    <row r="124" spans="1:11">
      <c r="A124" s="169"/>
      <c r="C124" s="147"/>
      <c r="E124" s="147"/>
      <c r="G124" s="147"/>
      <c r="J124" s="26"/>
    </row>
    <row r="125" spans="1:11">
      <c r="A125" s="169"/>
      <c r="C125" s="147"/>
      <c r="E125" s="147"/>
      <c r="G125" s="147"/>
      <c r="J125" s="26"/>
    </row>
    <row r="126" spans="1:11">
      <c r="A126" s="169"/>
      <c r="C126" s="147"/>
      <c r="E126" s="147"/>
      <c r="G126" s="147"/>
      <c r="J126" s="26"/>
    </row>
    <row r="127" spans="1:11">
      <c r="A127" s="169"/>
      <c r="C127" s="147"/>
      <c r="E127" s="147"/>
      <c r="G127" s="147"/>
      <c r="J127" s="26"/>
    </row>
    <row r="128" spans="1:11">
      <c r="A128" s="169"/>
      <c r="C128" s="147"/>
      <c r="E128" s="147"/>
      <c r="G128" s="147"/>
      <c r="J128" s="26"/>
    </row>
    <row r="129" spans="1:10">
      <c r="A129" s="169"/>
      <c r="C129" s="147"/>
      <c r="E129" s="147"/>
      <c r="G129" s="147"/>
      <c r="J129" s="26"/>
    </row>
  </sheetData>
  <mergeCells count="18">
    <mergeCell ref="A32:H32"/>
    <mergeCell ref="A33:H33"/>
    <mergeCell ref="A38:H38"/>
    <mergeCell ref="A44:H44"/>
    <mergeCell ref="A51:H51"/>
    <mergeCell ref="A54:A55"/>
    <mergeCell ref="A7:H7"/>
    <mergeCell ref="A8:H8"/>
    <mergeCell ref="A15:H15"/>
    <mergeCell ref="A22:H22"/>
    <mergeCell ref="A26:H26"/>
    <mergeCell ref="A31:H31"/>
    <mergeCell ref="A1:H1"/>
    <mergeCell ref="A2:H2"/>
    <mergeCell ref="A3:H3"/>
    <mergeCell ref="A4:H4"/>
    <mergeCell ref="A5:H5"/>
    <mergeCell ref="A6:H6"/>
  </mergeCells>
  <printOptions horizontalCentered="1" vertic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6"/>
  <sheetViews>
    <sheetView zoomScale="70" zoomScaleNormal="70" workbookViewId="0">
      <selection sqref="A1:N1"/>
    </sheetView>
  </sheetViews>
  <sheetFormatPr baseColWidth="10" defaultRowHeight="18.75"/>
  <cols>
    <col min="1" max="1" width="35.85546875" style="1" customWidth="1"/>
    <col min="2" max="2" width="10.140625" style="8" customWidth="1"/>
    <col min="3" max="3" width="12" style="8" customWidth="1"/>
    <col min="4" max="14" width="6.7109375" style="2" customWidth="1"/>
    <col min="15" max="15" width="10.85546875" style="1" customWidth="1"/>
    <col min="16" max="17" width="11.42578125" style="1" customWidth="1"/>
    <col min="18" max="18" width="11.42578125" style="1"/>
    <col min="19" max="19" width="19.28515625" style="1" bestFit="1" customWidth="1"/>
    <col min="20" max="16384" width="11.42578125" style="1"/>
  </cols>
  <sheetData>
    <row r="1" spans="1:29" ht="30.75">
      <c r="A1" s="180" t="str">
        <f>JUV!A1</f>
        <v>GOLF &amp; LINKS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1:29" ht="23.25">
      <c r="A2" s="181" t="str">
        <f>JUV!A2</f>
        <v>COSTA ESMERALDA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</row>
    <row r="3" spans="1:29" ht="19.5">
      <c r="A3" s="182" t="s">
        <v>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29" ht="26.25">
      <c r="A4" s="183" t="s">
        <v>11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1:29" ht="19.5">
      <c r="A5" s="184" t="str">
        <f>JUV!A5</f>
        <v>CUATRO VUELTAS DE 9 HOYOS MEDAL PLAY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</row>
    <row r="6" spans="1:29" ht="20.25" thickBot="1">
      <c r="A6" s="179" t="str">
        <f>'M 15'!A6:N6</f>
        <v>SABADO 31 DE MAYO Y DOMINGO 01 DE JUNIO DE 2025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</row>
    <row r="7" spans="1:29" ht="20.25" thickBot="1">
      <c r="A7" s="191" t="s">
        <v>137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3"/>
    </row>
    <row r="8" spans="1:29" ht="20.25" thickBot="1">
      <c r="A8" s="113"/>
      <c r="B8" s="114"/>
      <c r="C8" s="114"/>
      <c r="D8" s="114"/>
      <c r="E8" s="194" t="s">
        <v>32</v>
      </c>
      <c r="F8" s="195"/>
      <c r="G8" s="195"/>
      <c r="H8" s="196"/>
      <c r="I8" s="185" t="s">
        <v>35</v>
      </c>
      <c r="J8" s="186"/>
      <c r="K8" s="186"/>
      <c r="L8" s="187"/>
      <c r="M8" s="1"/>
      <c r="N8" s="1"/>
    </row>
    <row r="9" spans="1:29" s="98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139" t="s">
        <v>2</v>
      </c>
      <c r="F9" s="104" t="s">
        <v>3</v>
      </c>
      <c r="G9" s="104" t="s">
        <v>4</v>
      </c>
      <c r="H9" s="104" t="s">
        <v>5</v>
      </c>
      <c r="I9" s="105" t="s">
        <v>2</v>
      </c>
      <c r="J9" s="105" t="s">
        <v>3</v>
      </c>
      <c r="K9" s="105" t="s">
        <v>4</v>
      </c>
      <c r="L9" s="105" t="s">
        <v>5</v>
      </c>
      <c r="M9" s="4" t="s">
        <v>33</v>
      </c>
      <c r="N9" s="106" t="s">
        <v>34</v>
      </c>
      <c r="Q9" s="48" t="s">
        <v>23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8.95" customHeight="1" thickBot="1">
      <c r="A10" s="91" t="s">
        <v>59</v>
      </c>
      <c r="B10" s="92" t="s">
        <v>138</v>
      </c>
      <c r="C10" s="93">
        <v>40163</v>
      </c>
      <c r="D10" s="142">
        <v>-2</v>
      </c>
      <c r="E10" s="140">
        <v>36</v>
      </c>
      <c r="F10" s="96">
        <v>34</v>
      </c>
      <c r="G10" s="97">
        <f>SUM(E10:F10)</f>
        <v>70</v>
      </c>
      <c r="H10" s="135">
        <f>SUM(G10-D10)</f>
        <v>72</v>
      </c>
      <c r="I10" s="107">
        <v>36</v>
      </c>
      <c r="J10" s="108">
        <v>38</v>
      </c>
      <c r="K10" s="97">
        <f>SUM(I10:J10)</f>
        <v>74</v>
      </c>
      <c r="L10" s="109">
        <f>+(K10-D10)</f>
        <v>76</v>
      </c>
      <c r="M10" s="110">
        <f>SUM(H10+L10)</f>
        <v>148</v>
      </c>
      <c r="N10" s="335">
        <f>+G10+K10</f>
        <v>144</v>
      </c>
      <c r="O10" s="19" t="s">
        <v>15</v>
      </c>
      <c r="Q10" s="16">
        <f t="shared" ref="Q10:Q26" si="0">J10-D10*0.5</f>
        <v>39</v>
      </c>
    </row>
    <row r="11" spans="1:29" ht="18.95" customHeight="1" thickBot="1">
      <c r="A11" s="91" t="s">
        <v>63</v>
      </c>
      <c r="B11" s="92" t="s">
        <v>139</v>
      </c>
      <c r="C11" s="93">
        <v>39770</v>
      </c>
      <c r="D11" s="142">
        <v>0</v>
      </c>
      <c r="E11" s="140">
        <v>38</v>
      </c>
      <c r="F11" s="96">
        <v>36</v>
      </c>
      <c r="G11" s="97">
        <f>SUM(E11:F11)</f>
        <v>74</v>
      </c>
      <c r="H11" s="135">
        <f>SUM(G11-D11)</f>
        <v>74</v>
      </c>
      <c r="I11" s="107">
        <v>35</v>
      </c>
      <c r="J11" s="108">
        <v>39</v>
      </c>
      <c r="K11" s="97">
        <f>SUM(I11:J11)</f>
        <v>74</v>
      </c>
      <c r="L11" s="109">
        <f>+(K11-D11)</f>
        <v>74</v>
      </c>
      <c r="M11" s="110">
        <f>SUM(H11+L11)</f>
        <v>148</v>
      </c>
      <c r="N11" s="335">
        <f>+G11+K11</f>
        <v>148</v>
      </c>
      <c r="O11" s="19" t="s">
        <v>16</v>
      </c>
      <c r="Q11" s="16">
        <f t="shared" si="0"/>
        <v>39</v>
      </c>
    </row>
    <row r="12" spans="1:29" ht="18.95" customHeight="1" thickBot="1">
      <c r="A12" s="91" t="s">
        <v>69</v>
      </c>
      <c r="B12" s="92" t="s">
        <v>138</v>
      </c>
      <c r="C12" s="93">
        <v>39699</v>
      </c>
      <c r="D12" s="142">
        <v>0</v>
      </c>
      <c r="E12" s="140">
        <v>34</v>
      </c>
      <c r="F12" s="96">
        <v>40</v>
      </c>
      <c r="G12" s="97">
        <f>SUM(E12:F12)</f>
        <v>74</v>
      </c>
      <c r="H12" s="135">
        <f>SUM(G12-D12)</f>
        <v>74</v>
      </c>
      <c r="I12" s="107">
        <v>36</v>
      </c>
      <c r="J12" s="108">
        <v>39</v>
      </c>
      <c r="K12" s="97">
        <f>SUM(I12:J12)</f>
        <v>75</v>
      </c>
      <c r="L12" s="109">
        <f>+(K12-D12)</f>
        <v>75</v>
      </c>
      <c r="M12" s="336">
        <f>SUM(H12+L12)</f>
        <v>149</v>
      </c>
      <c r="N12" s="131">
        <f>+G12+K12</f>
        <v>149</v>
      </c>
      <c r="O12" s="23" t="s">
        <v>17</v>
      </c>
      <c r="Q12" s="16">
        <f t="shared" si="0"/>
        <v>39</v>
      </c>
    </row>
    <row r="13" spans="1:29" ht="18.95" customHeight="1">
      <c r="A13" s="171" t="s">
        <v>64</v>
      </c>
      <c r="B13" s="92" t="s">
        <v>139</v>
      </c>
      <c r="C13" s="93">
        <v>38833</v>
      </c>
      <c r="D13" s="142">
        <v>0</v>
      </c>
      <c r="E13" s="140">
        <v>36</v>
      </c>
      <c r="F13" s="96">
        <v>36</v>
      </c>
      <c r="G13" s="97">
        <f>SUM(E13:F13)</f>
        <v>72</v>
      </c>
      <c r="H13" s="135">
        <f>SUM(G13-D13)</f>
        <v>72</v>
      </c>
      <c r="I13" s="107">
        <v>39</v>
      </c>
      <c r="J13" s="108">
        <v>38</v>
      </c>
      <c r="K13" s="97">
        <f>SUM(I13:J13)</f>
        <v>77</v>
      </c>
      <c r="L13" s="109">
        <f>+(K13-D13)</f>
        <v>77</v>
      </c>
      <c r="M13" s="110">
        <f>SUM(H13+L13)</f>
        <v>149</v>
      </c>
      <c r="N13" s="131">
        <f>+G13+K13</f>
        <v>149</v>
      </c>
      <c r="Q13" s="16">
        <f t="shared" si="0"/>
        <v>38</v>
      </c>
    </row>
    <row r="14" spans="1:29" ht="18.95" customHeight="1" thickBot="1">
      <c r="A14" s="91" t="s">
        <v>60</v>
      </c>
      <c r="B14" s="92" t="s">
        <v>141</v>
      </c>
      <c r="C14" s="93">
        <v>39105</v>
      </c>
      <c r="D14" s="142">
        <v>-3</v>
      </c>
      <c r="E14" s="140">
        <v>36</v>
      </c>
      <c r="F14" s="96">
        <v>41</v>
      </c>
      <c r="G14" s="97">
        <f>SUM(E14:F14)</f>
        <v>77</v>
      </c>
      <c r="H14" s="135">
        <f>SUM(G14-D14)</f>
        <v>80</v>
      </c>
      <c r="I14" s="107">
        <v>37</v>
      </c>
      <c r="J14" s="108">
        <v>38</v>
      </c>
      <c r="K14" s="97">
        <f>SUM(I14:J14)</f>
        <v>75</v>
      </c>
      <c r="L14" s="109">
        <f>+(K14-D14)</f>
        <v>78</v>
      </c>
      <c r="M14" s="110">
        <f>SUM(H14+L14)</f>
        <v>158</v>
      </c>
      <c r="N14" s="131">
        <f>+G14+K14</f>
        <v>152</v>
      </c>
      <c r="Q14" s="16">
        <f t="shared" si="0"/>
        <v>39.5</v>
      </c>
    </row>
    <row r="15" spans="1:29" ht="18.95" customHeight="1" thickBot="1">
      <c r="A15" s="91" t="s">
        <v>68</v>
      </c>
      <c r="B15" s="92" t="s">
        <v>142</v>
      </c>
      <c r="C15" s="93">
        <v>39213</v>
      </c>
      <c r="D15" s="142">
        <v>2</v>
      </c>
      <c r="E15" s="140">
        <v>33</v>
      </c>
      <c r="F15" s="96">
        <v>42</v>
      </c>
      <c r="G15" s="97">
        <f>SUM(E15:F15)</f>
        <v>75</v>
      </c>
      <c r="H15" s="135">
        <f>SUM(G15-D15)</f>
        <v>73</v>
      </c>
      <c r="I15" s="107">
        <v>36</v>
      </c>
      <c r="J15" s="108">
        <v>42</v>
      </c>
      <c r="K15" s="97">
        <f>SUM(I15:J15)</f>
        <v>78</v>
      </c>
      <c r="L15" s="109">
        <f>+(K15-D15)</f>
        <v>76</v>
      </c>
      <c r="M15" s="336">
        <f>SUM(H15+L15)</f>
        <v>149</v>
      </c>
      <c r="N15" s="131">
        <f>+G15+K15</f>
        <v>153</v>
      </c>
      <c r="O15" s="23" t="s">
        <v>18</v>
      </c>
      <c r="Q15" s="16">
        <f t="shared" si="0"/>
        <v>41</v>
      </c>
    </row>
    <row r="16" spans="1:29" ht="18.95" customHeight="1">
      <c r="A16" s="171" t="s">
        <v>65</v>
      </c>
      <c r="B16" s="92" t="s">
        <v>140</v>
      </c>
      <c r="C16" s="93">
        <v>38888</v>
      </c>
      <c r="D16" s="142">
        <v>-2</v>
      </c>
      <c r="E16" s="140">
        <v>36</v>
      </c>
      <c r="F16" s="96">
        <v>36</v>
      </c>
      <c r="G16" s="97">
        <f>SUM(E16:F16)</f>
        <v>72</v>
      </c>
      <c r="H16" s="135">
        <f>SUM(G16-D16)</f>
        <v>74</v>
      </c>
      <c r="I16" s="107">
        <v>48</v>
      </c>
      <c r="J16" s="108">
        <v>36</v>
      </c>
      <c r="K16" s="97">
        <f>SUM(I16:J16)</f>
        <v>84</v>
      </c>
      <c r="L16" s="109">
        <f>+(K16-D16)</f>
        <v>86</v>
      </c>
      <c r="M16" s="110">
        <f>SUM(H16+L16)</f>
        <v>160</v>
      </c>
      <c r="N16" s="131">
        <f>+G16+K16</f>
        <v>156</v>
      </c>
      <c r="Q16" s="16">
        <f t="shared" si="0"/>
        <v>37</v>
      </c>
    </row>
    <row r="17" spans="1:17" ht="18.95" customHeight="1">
      <c r="A17" s="91" t="s">
        <v>72</v>
      </c>
      <c r="B17" s="92" t="s">
        <v>139</v>
      </c>
      <c r="C17" s="93">
        <v>39205</v>
      </c>
      <c r="D17" s="142">
        <v>3</v>
      </c>
      <c r="E17" s="140">
        <v>40</v>
      </c>
      <c r="F17" s="96">
        <v>42</v>
      </c>
      <c r="G17" s="97">
        <f>SUM(E17:F17)</f>
        <v>82</v>
      </c>
      <c r="H17" s="135">
        <f>SUM(G17-D17)</f>
        <v>79</v>
      </c>
      <c r="I17" s="107">
        <v>40</v>
      </c>
      <c r="J17" s="108">
        <v>41</v>
      </c>
      <c r="K17" s="97">
        <f>SUM(I17:J17)</f>
        <v>81</v>
      </c>
      <c r="L17" s="109">
        <f>+(K17-D17)</f>
        <v>78</v>
      </c>
      <c r="M17" s="110">
        <f>SUM(H17+L17)</f>
        <v>157</v>
      </c>
      <c r="N17" s="131">
        <f>+G17+K17</f>
        <v>163</v>
      </c>
      <c r="Q17" s="16">
        <f t="shared" si="0"/>
        <v>39.5</v>
      </c>
    </row>
    <row r="18" spans="1:17" ht="18.95" customHeight="1">
      <c r="A18" s="91" t="s">
        <v>77</v>
      </c>
      <c r="B18" s="92" t="s">
        <v>145</v>
      </c>
      <c r="C18" s="93">
        <v>40007</v>
      </c>
      <c r="D18" s="142">
        <v>5</v>
      </c>
      <c r="E18" s="140">
        <v>41</v>
      </c>
      <c r="F18" s="96">
        <v>48</v>
      </c>
      <c r="G18" s="97">
        <f>SUM(E18:F18)</f>
        <v>89</v>
      </c>
      <c r="H18" s="135">
        <f>SUM(G18-D18)</f>
        <v>84</v>
      </c>
      <c r="I18" s="107">
        <v>37</v>
      </c>
      <c r="J18" s="108">
        <v>39</v>
      </c>
      <c r="K18" s="97">
        <f>SUM(I18:J18)</f>
        <v>76</v>
      </c>
      <c r="L18" s="109">
        <f>+(K18-D18)</f>
        <v>71</v>
      </c>
      <c r="M18" s="110">
        <f>SUM(H18+L18)</f>
        <v>155</v>
      </c>
      <c r="N18" s="131">
        <f>+G18+K18</f>
        <v>165</v>
      </c>
      <c r="Q18" s="16">
        <f t="shared" si="0"/>
        <v>36.5</v>
      </c>
    </row>
    <row r="19" spans="1:17" ht="18.95" customHeight="1">
      <c r="A19" s="171" t="s">
        <v>61</v>
      </c>
      <c r="B19" s="92" t="s">
        <v>138</v>
      </c>
      <c r="C19" s="93">
        <v>36626</v>
      </c>
      <c r="D19" s="142">
        <v>-3</v>
      </c>
      <c r="E19" s="140">
        <v>37</v>
      </c>
      <c r="F19" s="96">
        <v>40</v>
      </c>
      <c r="G19" s="97">
        <f>SUM(E19:F19)</f>
        <v>77</v>
      </c>
      <c r="H19" s="135">
        <f>SUM(G19-D19)</f>
        <v>80</v>
      </c>
      <c r="I19" s="107">
        <v>40</v>
      </c>
      <c r="J19" s="108">
        <v>50</v>
      </c>
      <c r="K19" s="97">
        <f>SUM(I19:J19)</f>
        <v>90</v>
      </c>
      <c r="L19" s="109">
        <f>+(K19-D19)</f>
        <v>93</v>
      </c>
      <c r="M19" s="110">
        <f>SUM(H19+L19)</f>
        <v>173</v>
      </c>
      <c r="N19" s="131">
        <f>+G19+K19</f>
        <v>167</v>
      </c>
      <c r="Q19" s="16">
        <f t="shared" si="0"/>
        <v>51.5</v>
      </c>
    </row>
    <row r="20" spans="1:17" ht="18.95" customHeight="1">
      <c r="A20" s="91" t="s">
        <v>71</v>
      </c>
      <c r="B20" s="92" t="s">
        <v>138</v>
      </c>
      <c r="C20" s="93">
        <v>39791</v>
      </c>
      <c r="D20" s="142">
        <v>5</v>
      </c>
      <c r="E20" s="140">
        <v>42</v>
      </c>
      <c r="F20" s="96">
        <v>41</v>
      </c>
      <c r="G20" s="97">
        <f>SUM(E20:F20)</f>
        <v>83</v>
      </c>
      <c r="H20" s="135">
        <f>SUM(G20-D20)</f>
        <v>78</v>
      </c>
      <c r="I20" s="107">
        <v>42</v>
      </c>
      <c r="J20" s="108">
        <v>45</v>
      </c>
      <c r="K20" s="97">
        <f>SUM(I20:J20)</f>
        <v>87</v>
      </c>
      <c r="L20" s="109">
        <f>+(K20-D20)</f>
        <v>82</v>
      </c>
      <c r="M20" s="110">
        <f>SUM(H20+L20)</f>
        <v>160</v>
      </c>
      <c r="N20" s="131">
        <f>+G20+K20</f>
        <v>170</v>
      </c>
      <c r="Q20" s="16">
        <f t="shared" si="0"/>
        <v>42.5</v>
      </c>
    </row>
    <row r="21" spans="1:17" ht="18.95" customHeight="1">
      <c r="A21" s="91" t="s">
        <v>76</v>
      </c>
      <c r="B21" s="92" t="s">
        <v>146</v>
      </c>
      <c r="C21" s="93">
        <v>40175</v>
      </c>
      <c r="D21" s="142">
        <v>6</v>
      </c>
      <c r="E21" s="140">
        <v>37</v>
      </c>
      <c r="F21" s="96">
        <v>42</v>
      </c>
      <c r="G21" s="97">
        <f>SUM(E21:F21)</f>
        <v>79</v>
      </c>
      <c r="H21" s="135">
        <f>SUM(G21-D21)</f>
        <v>73</v>
      </c>
      <c r="I21" s="107">
        <v>46</v>
      </c>
      <c r="J21" s="108">
        <v>45</v>
      </c>
      <c r="K21" s="97">
        <f>SUM(I21:J21)</f>
        <v>91</v>
      </c>
      <c r="L21" s="109">
        <f>+(K21-D21)</f>
        <v>85</v>
      </c>
      <c r="M21" s="110">
        <f>SUM(H21+L21)</f>
        <v>158</v>
      </c>
      <c r="N21" s="131">
        <f>+G21+K21</f>
        <v>170</v>
      </c>
      <c r="Q21" s="16">
        <f t="shared" si="0"/>
        <v>42</v>
      </c>
    </row>
    <row r="22" spans="1:17" ht="18.95" customHeight="1">
      <c r="A22" s="91" t="s">
        <v>67</v>
      </c>
      <c r="B22" s="92" t="s">
        <v>143</v>
      </c>
      <c r="C22" s="93">
        <v>39281</v>
      </c>
      <c r="D22" s="142">
        <v>2</v>
      </c>
      <c r="E22" s="140">
        <v>42</v>
      </c>
      <c r="F22" s="96">
        <v>44</v>
      </c>
      <c r="G22" s="97">
        <f>SUM(E22:F22)</f>
        <v>86</v>
      </c>
      <c r="H22" s="135">
        <f>SUM(G22-D22)</f>
        <v>84</v>
      </c>
      <c r="I22" s="107">
        <v>41</v>
      </c>
      <c r="J22" s="108">
        <v>46</v>
      </c>
      <c r="K22" s="97">
        <f>SUM(I22:J22)</f>
        <v>87</v>
      </c>
      <c r="L22" s="109">
        <f>+(K22-D22)</f>
        <v>85</v>
      </c>
      <c r="M22" s="110">
        <f>SUM(H22+L22)</f>
        <v>169</v>
      </c>
      <c r="N22" s="131">
        <f>+G22+K22</f>
        <v>173</v>
      </c>
      <c r="Q22" s="16">
        <f t="shared" si="0"/>
        <v>45</v>
      </c>
    </row>
    <row r="23" spans="1:17" ht="18.95" customHeight="1">
      <c r="A23" s="171" t="s">
        <v>75</v>
      </c>
      <c r="B23" s="92" t="s">
        <v>140</v>
      </c>
      <c r="C23" s="93">
        <v>38937</v>
      </c>
      <c r="D23" s="142">
        <v>10</v>
      </c>
      <c r="E23" s="140">
        <v>47</v>
      </c>
      <c r="F23" s="96">
        <v>42</v>
      </c>
      <c r="G23" s="97">
        <f>SUM(E23:F23)</f>
        <v>89</v>
      </c>
      <c r="H23" s="135">
        <f>SUM(G23-D23)</f>
        <v>79</v>
      </c>
      <c r="I23" s="107">
        <v>40</v>
      </c>
      <c r="J23" s="108">
        <v>45</v>
      </c>
      <c r="K23" s="97">
        <f>SUM(I23:J23)</f>
        <v>85</v>
      </c>
      <c r="L23" s="109">
        <f>+(K23-D23)</f>
        <v>75</v>
      </c>
      <c r="M23" s="110">
        <f>SUM(H23+L23)</f>
        <v>154</v>
      </c>
      <c r="N23" s="131">
        <f>+G23+K23</f>
        <v>174</v>
      </c>
      <c r="Q23" s="16">
        <f t="shared" si="0"/>
        <v>40</v>
      </c>
    </row>
    <row r="24" spans="1:17" ht="18.95" customHeight="1">
      <c r="A24" s="91" t="s">
        <v>73</v>
      </c>
      <c r="B24" s="92" t="s">
        <v>138</v>
      </c>
      <c r="C24" s="93">
        <v>39469</v>
      </c>
      <c r="D24" s="142">
        <v>3</v>
      </c>
      <c r="E24" s="140">
        <v>42</v>
      </c>
      <c r="F24" s="96">
        <v>45</v>
      </c>
      <c r="G24" s="97">
        <f>SUM(E24:F24)</f>
        <v>87</v>
      </c>
      <c r="H24" s="135">
        <f>SUM(G24-D24)</f>
        <v>84</v>
      </c>
      <c r="I24" s="107">
        <v>38</v>
      </c>
      <c r="J24" s="108">
        <v>51</v>
      </c>
      <c r="K24" s="97">
        <f>SUM(I24:J24)</f>
        <v>89</v>
      </c>
      <c r="L24" s="109">
        <f>+(K24-D24)</f>
        <v>86</v>
      </c>
      <c r="M24" s="110">
        <f>SUM(H24+L24)</f>
        <v>170</v>
      </c>
      <c r="N24" s="131">
        <f>+G24+K24</f>
        <v>176</v>
      </c>
      <c r="Q24" s="16">
        <f t="shared" si="0"/>
        <v>49.5</v>
      </c>
    </row>
    <row r="25" spans="1:17" ht="18.95" customHeight="1">
      <c r="A25" s="91" t="s">
        <v>79</v>
      </c>
      <c r="B25" s="92" t="s">
        <v>144</v>
      </c>
      <c r="C25" s="93">
        <v>39643</v>
      </c>
      <c r="D25" s="142">
        <v>17</v>
      </c>
      <c r="E25" s="140">
        <v>48</v>
      </c>
      <c r="F25" s="96">
        <v>51</v>
      </c>
      <c r="G25" s="97">
        <f>SUM(E25:F25)</f>
        <v>99</v>
      </c>
      <c r="H25" s="135">
        <f>SUM(G25-D25)</f>
        <v>82</v>
      </c>
      <c r="I25" s="107" t="s">
        <v>10</v>
      </c>
      <c r="J25" s="108" t="s">
        <v>10</v>
      </c>
      <c r="K25" s="334" t="s">
        <v>10</v>
      </c>
      <c r="L25" s="109" t="s">
        <v>10</v>
      </c>
      <c r="M25" s="110" t="s">
        <v>10</v>
      </c>
      <c r="N25" s="332" t="s">
        <v>10</v>
      </c>
    </row>
    <row r="26" spans="1:17" ht="18.95" customHeight="1" thickBot="1">
      <c r="A26" s="173" t="s">
        <v>80</v>
      </c>
      <c r="B26" s="100" t="s">
        <v>140</v>
      </c>
      <c r="C26" s="101">
        <v>39442</v>
      </c>
      <c r="D26" s="174" t="s">
        <v>10</v>
      </c>
      <c r="E26" s="175" t="s">
        <v>10</v>
      </c>
      <c r="F26" s="176" t="s">
        <v>10</v>
      </c>
      <c r="G26" s="177" t="s">
        <v>10</v>
      </c>
      <c r="H26" s="136" t="s">
        <v>10</v>
      </c>
      <c r="I26" s="116" t="s">
        <v>10</v>
      </c>
      <c r="J26" s="117" t="s">
        <v>10</v>
      </c>
      <c r="K26" s="177" t="s">
        <v>10</v>
      </c>
      <c r="L26" s="118" t="s">
        <v>10</v>
      </c>
      <c r="M26" s="119" t="s">
        <v>10</v>
      </c>
      <c r="N26" s="331" t="s">
        <v>10</v>
      </c>
    </row>
  </sheetData>
  <sortState xmlns:xlrd2="http://schemas.microsoft.com/office/spreadsheetml/2017/richdata2" ref="A10:N26">
    <sortCondition ref="N10:N26"/>
    <sortCondition ref="K10:K26"/>
    <sortCondition ref="G10:G26"/>
  </sortState>
  <mergeCells count="9">
    <mergeCell ref="E8:H8"/>
    <mergeCell ref="I8:L8"/>
    <mergeCell ref="A1:N1"/>
    <mergeCell ref="A2:N2"/>
    <mergeCell ref="A3:N3"/>
    <mergeCell ref="A4:N4"/>
    <mergeCell ref="A5:N5"/>
    <mergeCell ref="A6:N6"/>
    <mergeCell ref="A7:N7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44"/>
  <sheetViews>
    <sheetView zoomScale="70" zoomScaleNormal="70" workbookViewId="0">
      <selection sqref="A1:N1"/>
    </sheetView>
  </sheetViews>
  <sheetFormatPr baseColWidth="10" defaultRowHeight="18.75"/>
  <cols>
    <col min="1" max="1" width="32.140625" style="1" customWidth="1"/>
    <col min="2" max="2" width="10.140625" style="8" customWidth="1"/>
    <col min="3" max="3" width="12.42578125" style="8" customWidth="1"/>
    <col min="4" max="4" width="7.85546875" style="2" customWidth="1"/>
    <col min="5" max="14" width="6.7109375" style="2" customWidth="1"/>
    <col min="15" max="17" width="11.42578125" style="1" customWidth="1"/>
    <col min="18" max="18" width="11.42578125" style="1"/>
    <col min="19" max="19" width="19.28515625" style="1" bestFit="1" customWidth="1"/>
    <col min="20" max="16384" width="11.42578125" style="1"/>
  </cols>
  <sheetData>
    <row r="1" spans="1:29" ht="30.75">
      <c r="A1" s="180" t="str">
        <f>JUV!A1</f>
        <v>GOLF &amp; LINKS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1:29" ht="23.25">
      <c r="A2" s="181" t="str">
        <f>JUV!A2</f>
        <v>COSTA ESMERALDA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</row>
    <row r="3" spans="1:29" ht="19.5">
      <c r="A3" s="182" t="s">
        <v>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29" ht="26.25">
      <c r="A4" s="183" t="s">
        <v>11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1:29" ht="19.5">
      <c r="A5" s="184" t="str">
        <f>JUV!A5</f>
        <v>CUATRO VUELTAS DE 9 HOYOS MEDAL PLAY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</row>
    <row r="6" spans="1:29" ht="20.25" thickBot="1">
      <c r="A6" s="197" t="str">
        <f>JUV!A6</f>
        <v>SABADO 31 DE MAYO Y DOMINGO 01 DE JUNIO DE 2025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29" ht="20.25" thickBot="1">
      <c r="A7" s="191" t="s">
        <v>43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3"/>
    </row>
    <row r="8" spans="1:29" ht="20.25" thickBot="1">
      <c r="A8" s="113"/>
      <c r="B8" s="114"/>
      <c r="C8" s="114"/>
      <c r="D8" s="114"/>
      <c r="E8" s="194" t="s">
        <v>32</v>
      </c>
      <c r="F8" s="195"/>
      <c r="G8" s="195"/>
      <c r="H8" s="196"/>
      <c r="I8" s="185" t="s">
        <v>35</v>
      </c>
      <c r="J8" s="186"/>
      <c r="K8" s="186"/>
      <c r="L8" s="187"/>
      <c r="M8" s="1"/>
      <c r="N8" s="1"/>
    </row>
    <row r="9" spans="1:29" s="98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139" t="s">
        <v>2</v>
      </c>
      <c r="F9" s="104" t="s">
        <v>3</v>
      </c>
      <c r="G9" s="104" t="s">
        <v>4</v>
      </c>
      <c r="H9" s="104" t="s">
        <v>5</v>
      </c>
      <c r="I9" s="105" t="s">
        <v>2</v>
      </c>
      <c r="J9" s="105" t="s">
        <v>3</v>
      </c>
      <c r="K9" s="105" t="s">
        <v>4</v>
      </c>
      <c r="L9" s="105" t="s">
        <v>5</v>
      </c>
      <c r="M9" s="4" t="s">
        <v>33</v>
      </c>
      <c r="N9" s="106" t="s">
        <v>34</v>
      </c>
      <c r="Q9" s="48" t="s">
        <v>23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20.25" thickBot="1">
      <c r="A10" s="172" t="s">
        <v>114</v>
      </c>
      <c r="B10" s="92" t="s">
        <v>140</v>
      </c>
      <c r="C10" s="93">
        <v>40437</v>
      </c>
      <c r="D10" s="142">
        <v>2</v>
      </c>
      <c r="E10" s="140">
        <v>36</v>
      </c>
      <c r="F10" s="96">
        <v>41</v>
      </c>
      <c r="G10" s="97">
        <f>SUM(E10:F10)</f>
        <v>77</v>
      </c>
      <c r="H10" s="135">
        <f>SUM(G10-D10)</f>
        <v>75</v>
      </c>
      <c r="I10" s="107">
        <v>38</v>
      </c>
      <c r="J10" s="108">
        <v>41</v>
      </c>
      <c r="K10" s="97">
        <f>SUM(I10:J10)</f>
        <v>79</v>
      </c>
      <c r="L10" s="109">
        <f>+(K10-D10)</f>
        <v>77</v>
      </c>
      <c r="M10" s="110">
        <f>SUM(H10+L10)</f>
        <v>152</v>
      </c>
      <c r="N10" s="335">
        <f>+G10+K10</f>
        <v>156</v>
      </c>
      <c r="O10" s="19" t="s">
        <v>15</v>
      </c>
      <c r="Q10" s="16">
        <f t="shared" ref="Q10:Q26" si="0">J10-D10*0.5</f>
        <v>40</v>
      </c>
    </row>
    <row r="11" spans="1:29" ht="20.25" thickBot="1">
      <c r="A11" s="172" t="s">
        <v>118</v>
      </c>
      <c r="B11" s="92" t="s">
        <v>140</v>
      </c>
      <c r="C11" s="93">
        <v>40413</v>
      </c>
      <c r="D11" s="142">
        <v>6</v>
      </c>
      <c r="E11" s="140">
        <v>38</v>
      </c>
      <c r="F11" s="96">
        <v>41</v>
      </c>
      <c r="G11" s="97">
        <f>SUM(E11:F11)</f>
        <v>79</v>
      </c>
      <c r="H11" s="135">
        <f>SUM(G11-D11)</f>
        <v>73</v>
      </c>
      <c r="I11" s="107">
        <v>39</v>
      </c>
      <c r="J11" s="108">
        <v>42</v>
      </c>
      <c r="K11" s="97">
        <f>SUM(I11:J11)</f>
        <v>81</v>
      </c>
      <c r="L11" s="109">
        <f>+(K11-D11)</f>
        <v>75</v>
      </c>
      <c r="M11" s="110">
        <f>SUM(H11+L11)</f>
        <v>148</v>
      </c>
      <c r="N11" s="335">
        <f>+G11+K11</f>
        <v>160</v>
      </c>
      <c r="O11" s="19" t="s">
        <v>16</v>
      </c>
      <c r="Q11" s="16">
        <f t="shared" si="0"/>
        <v>39</v>
      </c>
    </row>
    <row r="12" spans="1:29" ht="19.5">
      <c r="A12" s="91" t="s">
        <v>113</v>
      </c>
      <c r="B12" s="92" t="s">
        <v>148</v>
      </c>
      <c r="C12" s="93">
        <v>41277</v>
      </c>
      <c r="D12" s="142">
        <v>4</v>
      </c>
      <c r="E12" s="140">
        <v>35</v>
      </c>
      <c r="F12" s="96">
        <v>41</v>
      </c>
      <c r="G12" s="97">
        <f>SUM(E12:F12)</f>
        <v>76</v>
      </c>
      <c r="H12" s="135">
        <f>SUM(G12-D12)</f>
        <v>72</v>
      </c>
      <c r="I12" s="107">
        <v>40</v>
      </c>
      <c r="J12" s="108">
        <v>45</v>
      </c>
      <c r="K12" s="97">
        <f>SUM(I12:J12)</f>
        <v>85</v>
      </c>
      <c r="L12" s="109">
        <f>+(K12-D12)</f>
        <v>81</v>
      </c>
      <c r="M12" s="110">
        <f>SUM(H12+L12)</f>
        <v>153</v>
      </c>
      <c r="N12" s="131">
        <f>+G12+K12</f>
        <v>161</v>
      </c>
      <c r="Q12" s="16">
        <f t="shared" si="0"/>
        <v>43</v>
      </c>
    </row>
    <row r="13" spans="1:29" ht="20.25" thickBot="1">
      <c r="A13" s="91" t="s">
        <v>112</v>
      </c>
      <c r="B13" s="92" t="s">
        <v>148</v>
      </c>
      <c r="C13" s="93">
        <v>41139</v>
      </c>
      <c r="D13" s="142">
        <v>5</v>
      </c>
      <c r="E13" s="140">
        <v>42</v>
      </c>
      <c r="F13" s="96">
        <v>40</v>
      </c>
      <c r="G13" s="97">
        <f>SUM(E13:F13)</f>
        <v>82</v>
      </c>
      <c r="H13" s="135">
        <f>SUM(G13-D13)</f>
        <v>77</v>
      </c>
      <c r="I13" s="107">
        <v>45</v>
      </c>
      <c r="J13" s="108">
        <v>42</v>
      </c>
      <c r="K13" s="97">
        <f>SUM(I13:J13)</f>
        <v>87</v>
      </c>
      <c r="L13" s="109">
        <f>+(K13-D13)</f>
        <v>82</v>
      </c>
      <c r="M13" s="110">
        <f>SUM(H13+L13)</f>
        <v>159</v>
      </c>
      <c r="N13" s="131">
        <f>+G13+K13</f>
        <v>169</v>
      </c>
      <c r="Q13" s="16">
        <f t="shared" si="0"/>
        <v>39.5</v>
      </c>
    </row>
    <row r="14" spans="1:29" ht="20.25" thickBot="1">
      <c r="A14" s="172" t="s">
        <v>117</v>
      </c>
      <c r="B14" s="92" t="s">
        <v>142</v>
      </c>
      <c r="C14" s="93">
        <v>40532</v>
      </c>
      <c r="D14" s="142">
        <v>9</v>
      </c>
      <c r="E14" s="140">
        <v>42</v>
      </c>
      <c r="F14" s="96">
        <v>48</v>
      </c>
      <c r="G14" s="97">
        <f>SUM(E14:F14)</f>
        <v>90</v>
      </c>
      <c r="H14" s="135">
        <f>SUM(G14-D14)</f>
        <v>81</v>
      </c>
      <c r="I14" s="107">
        <v>47</v>
      </c>
      <c r="J14" s="108">
        <v>41</v>
      </c>
      <c r="K14" s="97">
        <f>SUM(I14:J14)</f>
        <v>88</v>
      </c>
      <c r="L14" s="109">
        <f>+(K14-D14)</f>
        <v>79</v>
      </c>
      <c r="M14" s="336">
        <f>SUM(H14+L14)</f>
        <v>160</v>
      </c>
      <c r="N14" s="131">
        <f>+G14+K14</f>
        <v>178</v>
      </c>
      <c r="O14" s="23" t="s">
        <v>18</v>
      </c>
      <c r="Q14" s="16">
        <f t="shared" si="0"/>
        <v>36.5</v>
      </c>
    </row>
    <row r="15" spans="1:29" ht="19.5">
      <c r="A15" s="91" t="s">
        <v>121</v>
      </c>
      <c r="B15" s="92" t="s">
        <v>142</v>
      </c>
      <c r="C15" s="93">
        <v>41174</v>
      </c>
      <c r="D15" s="142">
        <v>19</v>
      </c>
      <c r="E15" s="140">
        <v>44</v>
      </c>
      <c r="F15" s="96">
        <v>52</v>
      </c>
      <c r="G15" s="97">
        <f>SUM(E15:F15)</f>
        <v>96</v>
      </c>
      <c r="H15" s="135">
        <f>SUM(G15-D15)</f>
        <v>77</v>
      </c>
      <c r="I15" s="107">
        <v>43</v>
      </c>
      <c r="J15" s="108">
        <v>44</v>
      </c>
      <c r="K15" s="97">
        <f>SUM(I15:J15)</f>
        <v>87</v>
      </c>
      <c r="L15" s="109">
        <f>+(K15-D15)</f>
        <v>68</v>
      </c>
      <c r="M15" s="110">
        <f>SUM(H15+L15)</f>
        <v>145</v>
      </c>
      <c r="N15" s="131">
        <f>+G15+K15</f>
        <v>183</v>
      </c>
      <c r="Q15" s="16">
        <f t="shared" si="0"/>
        <v>34.5</v>
      </c>
    </row>
    <row r="16" spans="1:29" ht="19.5">
      <c r="A16" s="91" t="s">
        <v>122</v>
      </c>
      <c r="B16" s="92" t="s">
        <v>140</v>
      </c>
      <c r="C16" s="93">
        <v>41730</v>
      </c>
      <c r="D16" s="142">
        <v>19</v>
      </c>
      <c r="E16" s="140">
        <v>43</v>
      </c>
      <c r="F16" s="96">
        <v>48</v>
      </c>
      <c r="G16" s="97">
        <f>SUM(E16:F16)</f>
        <v>91</v>
      </c>
      <c r="H16" s="135">
        <f>SUM(G16-D16)</f>
        <v>72</v>
      </c>
      <c r="I16" s="107">
        <v>49</v>
      </c>
      <c r="J16" s="108">
        <v>46</v>
      </c>
      <c r="K16" s="97">
        <f>SUM(I16:J16)</f>
        <v>95</v>
      </c>
      <c r="L16" s="109">
        <f>+(K16-D16)</f>
        <v>76</v>
      </c>
      <c r="M16" s="110">
        <f>SUM(H16+L16)</f>
        <v>148</v>
      </c>
      <c r="N16" s="131">
        <f>+G16+K16</f>
        <v>186</v>
      </c>
      <c r="Q16" s="16">
        <f t="shared" si="0"/>
        <v>36.5</v>
      </c>
    </row>
    <row r="17" spans="1:31" ht="20.25" thickBot="1">
      <c r="A17" s="172" t="s">
        <v>116</v>
      </c>
      <c r="B17" s="92" t="s">
        <v>140</v>
      </c>
      <c r="C17" s="93">
        <v>40874</v>
      </c>
      <c r="D17" s="142">
        <v>16</v>
      </c>
      <c r="E17" s="140">
        <v>45</v>
      </c>
      <c r="F17" s="96">
        <v>54</v>
      </c>
      <c r="G17" s="97">
        <f>SUM(E17:F17)</f>
        <v>99</v>
      </c>
      <c r="H17" s="135">
        <f>SUM(G17-D17)</f>
        <v>83</v>
      </c>
      <c r="I17" s="107">
        <v>48</v>
      </c>
      <c r="J17" s="108">
        <v>49</v>
      </c>
      <c r="K17" s="97">
        <f>SUM(I17:J17)</f>
        <v>97</v>
      </c>
      <c r="L17" s="109">
        <f>+(K17-D17)</f>
        <v>81</v>
      </c>
      <c r="M17" s="110">
        <f>SUM(H17+L17)</f>
        <v>164</v>
      </c>
      <c r="N17" s="131">
        <f>+G17+K17</f>
        <v>196</v>
      </c>
      <c r="Q17" s="16">
        <f t="shared" si="0"/>
        <v>41</v>
      </c>
    </row>
    <row r="18" spans="1:31" ht="20.25" thickBot="1">
      <c r="A18" s="172" t="s">
        <v>128</v>
      </c>
      <c r="B18" s="92" t="s">
        <v>139</v>
      </c>
      <c r="C18" s="93">
        <v>40519</v>
      </c>
      <c r="D18" s="142">
        <v>23</v>
      </c>
      <c r="E18" s="140">
        <v>49</v>
      </c>
      <c r="F18" s="96">
        <v>49</v>
      </c>
      <c r="G18" s="97">
        <f>SUM(E18:F18)</f>
        <v>98</v>
      </c>
      <c r="H18" s="135">
        <f>SUM(G18-D18)</f>
        <v>75</v>
      </c>
      <c r="I18" s="107">
        <v>50</v>
      </c>
      <c r="J18" s="108">
        <v>50</v>
      </c>
      <c r="K18" s="97">
        <f>SUM(I18:J18)</f>
        <v>100</v>
      </c>
      <c r="L18" s="109">
        <f>+(K18-D18)</f>
        <v>77</v>
      </c>
      <c r="M18" s="336">
        <f>SUM(H18+L18)</f>
        <v>152</v>
      </c>
      <c r="N18" s="131">
        <f>+G18+K18</f>
        <v>198</v>
      </c>
      <c r="O18" s="23" t="s">
        <v>17</v>
      </c>
      <c r="Q18" s="16">
        <f t="shared" si="0"/>
        <v>38.5</v>
      </c>
    </row>
    <row r="19" spans="1:31" ht="19.5">
      <c r="A19" s="91" t="s">
        <v>125</v>
      </c>
      <c r="B19" s="92" t="s">
        <v>141</v>
      </c>
      <c r="C19" s="93">
        <v>40941</v>
      </c>
      <c r="D19" s="142">
        <v>23</v>
      </c>
      <c r="E19" s="140">
        <v>49</v>
      </c>
      <c r="F19" s="96">
        <v>56</v>
      </c>
      <c r="G19" s="97">
        <f>SUM(E19:F19)</f>
        <v>105</v>
      </c>
      <c r="H19" s="135">
        <f>SUM(G19-D19)</f>
        <v>82</v>
      </c>
      <c r="I19" s="107">
        <v>51</v>
      </c>
      <c r="J19" s="108">
        <v>49</v>
      </c>
      <c r="K19" s="97">
        <f>SUM(I19:J19)</f>
        <v>100</v>
      </c>
      <c r="L19" s="109">
        <f>+(K19-D19)</f>
        <v>77</v>
      </c>
      <c r="M19" s="110">
        <f>SUM(H19+L19)</f>
        <v>159</v>
      </c>
      <c r="N19" s="131">
        <f>+G19+K19</f>
        <v>205</v>
      </c>
      <c r="Q19" s="16">
        <f t="shared" si="0"/>
        <v>37.5</v>
      </c>
    </row>
    <row r="20" spans="1:31" ht="19.5">
      <c r="A20" s="91" t="s">
        <v>130</v>
      </c>
      <c r="B20" s="92" t="s">
        <v>143</v>
      </c>
      <c r="C20" s="93">
        <v>41387</v>
      </c>
      <c r="D20" s="142">
        <v>33</v>
      </c>
      <c r="E20" s="140">
        <v>49</v>
      </c>
      <c r="F20" s="96">
        <v>56</v>
      </c>
      <c r="G20" s="97">
        <f>SUM(E20:F20)</f>
        <v>105</v>
      </c>
      <c r="H20" s="135">
        <f>SUM(G20-D20)</f>
        <v>72</v>
      </c>
      <c r="I20" s="107">
        <v>50</v>
      </c>
      <c r="J20" s="108">
        <v>53</v>
      </c>
      <c r="K20" s="97">
        <f>SUM(I20:J20)</f>
        <v>103</v>
      </c>
      <c r="L20" s="109">
        <f>+(K20-D20)</f>
        <v>70</v>
      </c>
      <c r="M20" s="110">
        <f>SUM(H20+L20)</f>
        <v>142</v>
      </c>
      <c r="N20" s="131">
        <f>+G20+K20</f>
        <v>208</v>
      </c>
      <c r="Q20" s="16">
        <f t="shared" si="0"/>
        <v>36.5</v>
      </c>
    </row>
    <row r="21" spans="1:31" ht="19.5">
      <c r="A21" s="172" t="s">
        <v>134</v>
      </c>
      <c r="B21" s="92" t="s">
        <v>140</v>
      </c>
      <c r="C21" s="93">
        <v>40306</v>
      </c>
      <c r="D21" s="142">
        <v>26</v>
      </c>
      <c r="E21" s="140">
        <v>55</v>
      </c>
      <c r="F21" s="96">
        <v>58</v>
      </c>
      <c r="G21" s="97">
        <f>SUM(E21:F21)</f>
        <v>113</v>
      </c>
      <c r="H21" s="135">
        <f>SUM(G21-D21)</f>
        <v>87</v>
      </c>
      <c r="I21" s="107">
        <v>58</v>
      </c>
      <c r="J21" s="108">
        <v>52</v>
      </c>
      <c r="K21" s="97">
        <f>SUM(I21:J21)</f>
        <v>110</v>
      </c>
      <c r="L21" s="109">
        <f>+(K21-D21)</f>
        <v>84</v>
      </c>
      <c r="M21" s="110">
        <f>SUM(H21+L21)</f>
        <v>171</v>
      </c>
      <c r="N21" s="131">
        <f>+G21+K21</f>
        <v>223</v>
      </c>
      <c r="Q21" s="16">
        <f t="shared" si="0"/>
        <v>39</v>
      </c>
    </row>
    <row r="22" spans="1:31" ht="19.5">
      <c r="A22" s="91" t="s">
        <v>120</v>
      </c>
      <c r="B22" s="92" t="s">
        <v>143</v>
      </c>
      <c r="C22" s="93">
        <v>41775</v>
      </c>
      <c r="D22" s="142">
        <v>21</v>
      </c>
      <c r="E22" s="140">
        <v>55</v>
      </c>
      <c r="F22" s="96">
        <v>62</v>
      </c>
      <c r="G22" s="97">
        <f>SUM(E22:F22)</f>
        <v>117</v>
      </c>
      <c r="H22" s="135">
        <f>SUM(G22-D22)</f>
        <v>96</v>
      </c>
      <c r="I22" s="107">
        <v>55</v>
      </c>
      <c r="J22" s="108">
        <v>56</v>
      </c>
      <c r="K22" s="97">
        <f>SUM(I22:J22)</f>
        <v>111</v>
      </c>
      <c r="L22" s="109">
        <f>+(K22-D22)</f>
        <v>90</v>
      </c>
      <c r="M22" s="110">
        <f>SUM(H22+L22)</f>
        <v>186</v>
      </c>
      <c r="N22" s="131">
        <f>+G22+K22</f>
        <v>228</v>
      </c>
      <c r="Q22" s="16">
        <f t="shared" si="0"/>
        <v>45.5</v>
      </c>
    </row>
    <row r="23" spans="1:31" ht="19.5">
      <c r="A23" s="91" t="s">
        <v>129</v>
      </c>
      <c r="B23" s="92" t="s">
        <v>139</v>
      </c>
      <c r="C23" s="93">
        <v>41178</v>
      </c>
      <c r="D23" s="142">
        <v>37</v>
      </c>
      <c r="E23" s="140">
        <v>67</v>
      </c>
      <c r="F23" s="96">
        <v>75</v>
      </c>
      <c r="G23" s="97">
        <f>SUM(E23:F23)</f>
        <v>142</v>
      </c>
      <c r="H23" s="135">
        <f>SUM(G23-D23)</f>
        <v>105</v>
      </c>
      <c r="I23" s="107">
        <v>59</v>
      </c>
      <c r="J23" s="108">
        <v>54</v>
      </c>
      <c r="K23" s="97">
        <f>SUM(I23:J23)</f>
        <v>113</v>
      </c>
      <c r="L23" s="109">
        <f>+(K23-D23)</f>
        <v>76</v>
      </c>
      <c r="M23" s="110">
        <f>SUM(H23+L23)</f>
        <v>181</v>
      </c>
      <c r="N23" s="131">
        <f>+G23+K23</f>
        <v>255</v>
      </c>
      <c r="Q23" s="16">
        <f t="shared" si="0"/>
        <v>35.5</v>
      </c>
    </row>
    <row r="24" spans="1:31" ht="19.5">
      <c r="A24" s="172" t="s">
        <v>133</v>
      </c>
      <c r="B24" s="92" t="s">
        <v>139</v>
      </c>
      <c r="C24" s="93">
        <v>40722</v>
      </c>
      <c r="D24" s="142">
        <v>39</v>
      </c>
      <c r="E24" s="140">
        <v>60</v>
      </c>
      <c r="F24" s="96">
        <v>55</v>
      </c>
      <c r="G24" s="97">
        <f>SUM(E24:F24)</f>
        <v>115</v>
      </c>
      <c r="H24" s="135">
        <f>SUM(G24-D24)</f>
        <v>76</v>
      </c>
      <c r="I24" s="107">
        <v>72</v>
      </c>
      <c r="J24" s="108">
        <v>70</v>
      </c>
      <c r="K24" s="97">
        <f>SUM(I24:J24)</f>
        <v>142</v>
      </c>
      <c r="L24" s="109">
        <f>+(K24-D24)</f>
        <v>103</v>
      </c>
      <c r="M24" s="110">
        <f>SUM(H24+L24)</f>
        <v>179</v>
      </c>
      <c r="N24" s="131">
        <f>+G24+K24</f>
        <v>257</v>
      </c>
      <c r="Q24" s="16">
        <f t="shared" si="0"/>
        <v>50.5</v>
      </c>
    </row>
    <row r="25" spans="1:31" ht="19.5">
      <c r="A25" s="91" t="s">
        <v>132</v>
      </c>
      <c r="B25" s="92" t="s">
        <v>141</v>
      </c>
      <c r="C25" s="93">
        <v>41435</v>
      </c>
      <c r="D25" s="142">
        <v>24</v>
      </c>
      <c r="E25" s="140" t="s">
        <v>152</v>
      </c>
      <c r="F25" s="96" t="s">
        <v>153</v>
      </c>
      <c r="G25" s="97" t="s">
        <v>154</v>
      </c>
      <c r="H25" s="135" t="s">
        <v>10</v>
      </c>
      <c r="I25" s="107">
        <v>53</v>
      </c>
      <c r="J25" s="108">
        <v>51</v>
      </c>
      <c r="K25" s="97">
        <f>SUM(I25:J25)</f>
        <v>104</v>
      </c>
      <c r="L25" s="109">
        <f>+(K25-D25)</f>
        <v>80</v>
      </c>
      <c r="M25" s="110" t="s">
        <v>10</v>
      </c>
      <c r="N25" s="332" t="s">
        <v>10</v>
      </c>
      <c r="Q25" s="16">
        <f t="shared" si="0"/>
        <v>39</v>
      </c>
    </row>
    <row r="26" spans="1:31" ht="19.5">
      <c r="A26" s="91" t="s">
        <v>126</v>
      </c>
      <c r="B26" s="92" t="s">
        <v>143</v>
      </c>
      <c r="C26" s="93">
        <v>41592</v>
      </c>
      <c r="D26" s="142">
        <v>23</v>
      </c>
      <c r="E26" s="140" t="s">
        <v>151</v>
      </c>
      <c r="F26" s="96" t="s">
        <v>152</v>
      </c>
      <c r="G26" s="97" t="s">
        <v>153</v>
      </c>
      <c r="H26" s="135" t="s">
        <v>154</v>
      </c>
      <c r="I26" s="107" t="s">
        <v>10</v>
      </c>
      <c r="J26" s="108" t="s">
        <v>10</v>
      </c>
      <c r="K26" s="334" t="s">
        <v>10</v>
      </c>
      <c r="L26" s="109" t="s">
        <v>10</v>
      </c>
      <c r="M26" s="110" t="s">
        <v>10</v>
      </c>
      <c r="N26" s="332" t="s">
        <v>10</v>
      </c>
    </row>
    <row r="27" spans="1:31" ht="20.25" thickBot="1">
      <c r="A27" s="99" t="s">
        <v>124</v>
      </c>
      <c r="B27" s="100" t="s">
        <v>138</v>
      </c>
      <c r="C27" s="101">
        <v>41137</v>
      </c>
      <c r="D27" s="143">
        <v>21</v>
      </c>
      <c r="E27" s="141" t="s">
        <v>151</v>
      </c>
      <c r="F27" s="103" t="s">
        <v>152</v>
      </c>
      <c r="G27" s="87" t="s">
        <v>153</v>
      </c>
      <c r="H27" s="136" t="s">
        <v>154</v>
      </c>
      <c r="I27" s="116">
        <v>49</v>
      </c>
      <c r="J27" s="117">
        <v>50</v>
      </c>
      <c r="K27" s="87">
        <f>SUM(I27:J27)</f>
        <v>99</v>
      </c>
      <c r="L27" s="118">
        <f>+(K27-D27)</f>
        <v>78</v>
      </c>
      <c r="M27" s="119" t="s">
        <v>10</v>
      </c>
      <c r="N27" s="332" t="s">
        <v>10</v>
      </c>
    </row>
    <row r="28" spans="1:31" ht="20.25" thickBo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Q28" s="137"/>
    </row>
    <row r="29" spans="1:31" ht="20.25" thickBot="1">
      <c r="A29" s="191" t="s">
        <v>149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3"/>
    </row>
    <row r="30" spans="1:31" ht="20.25" thickBot="1">
      <c r="A30" s="113"/>
      <c r="B30" s="114"/>
      <c r="C30" s="114"/>
      <c r="D30" s="114"/>
      <c r="E30" s="194" t="s">
        <v>32</v>
      </c>
      <c r="F30" s="195"/>
      <c r="G30" s="195"/>
      <c r="H30" s="196"/>
      <c r="I30" s="185" t="s">
        <v>35</v>
      </c>
      <c r="J30" s="186"/>
      <c r="K30" s="186"/>
      <c r="L30" s="187"/>
      <c r="M30" s="114"/>
      <c r="N30" s="115"/>
    </row>
    <row r="31" spans="1:31" s="98" customFormat="1" ht="20.25" thickBot="1">
      <c r="A31" s="4" t="s">
        <v>6</v>
      </c>
      <c r="B31" s="5" t="s">
        <v>9</v>
      </c>
      <c r="C31" s="5" t="s">
        <v>21</v>
      </c>
      <c r="D31" s="4" t="s">
        <v>1</v>
      </c>
      <c r="E31" s="139" t="s">
        <v>2</v>
      </c>
      <c r="F31" s="104" t="s">
        <v>3</v>
      </c>
      <c r="G31" s="104" t="s">
        <v>4</v>
      </c>
      <c r="H31" s="104" t="s">
        <v>5</v>
      </c>
      <c r="I31" s="105" t="s">
        <v>2</v>
      </c>
      <c r="J31" s="105" t="s">
        <v>3</v>
      </c>
      <c r="K31" s="105" t="s">
        <v>4</v>
      </c>
      <c r="L31" s="105" t="s">
        <v>5</v>
      </c>
      <c r="M31" s="4" t="s">
        <v>33</v>
      </c>
      <c r="N31" s="106" t="s">
        <v>34</v>
      </c>
      <c r="Q31" s="48" t="s">
        <v>23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20.25" thickBot="1">
      <c r="A32" s="91" t="s">
        <v>87</v>
      </c>
      <c r="B32" s="92" t="s">
        <v>139</v>
      </c>
      <c r="C32" s="93">
        <v>40616</v>
      </c>
      <c r="D32" s="142">
        <v>8</v>
      </c>
      <c r="E32" s="140">
        <v>39</v>
      </c>
      <c r="F32" s="96">
        <v>40</v>
      </c>
      <c r="G32" s="97">
        <f>SUM(E32:F32)</f>
        <v>79</v>
      </c>
      <c r="H32" s="135">
        <f>SUM(G32-D32)</f>
        <v>71</v>
      </c>
      <c r="I32" s="107">
        <v>42</v>
      </c>
      <c r="J32" s="108">
        <v>39</v>
      </c>
      <c r="K32" s="97">
        <f>SUM(I32:J32)</f>
        <v>81</v>
      </c>
      <c r="L32" s="109">
        <f>+(K32-D32)</f>
        <v>73</v>
      </c>
      <c r="M32" s="110">
        <f>SUM(H32+L32)</f>
        <v>144</v>
      </c>
      <c r="N32" s="335">
        <f>+G32+K32</f>
        <v>160</v>
      </c>
      <c r="O32" s="111" t="s">
        <v>15</v>
      </c>
      <c r="Q32" s="16">
        <f t="shared" ref="Q32:Q43" si="1">J32-D32*0.5</f>
        <v>35</v>
      </c>
    </row>
    <row r="33" spans="1:17" ht="20.25" thickBot="1">
      <c r="A33" s="91" t="s">
        <v>91</v>
      </c>
      <c r="B33" s="92" t="s">
        <v>143</v>
      </c>
      <c r="C33" s="93">
        <v>40321</v>
      </c>
      <c r="D33" s="142">
        <v>13</v>
      </c>
      <c r="E33" s="140">
        <v>42</v>
      </c>
      <c r="F33" s="96">
        <v>48</v>
      </c>
      <c r="G33" s="97">
        <f>SUM(E33:F33)</f>
        <v>90</v>
      </c>
      <c r="H33" s="135">
        <f>SUM(G33-D33)</f>
        <v>77</v>
      </c>
      <c r="I33" s="107">
        <v>47</v>
      </c>
      <c r="J33" s="108">
        <v>44</v>
      </c>
      <c r="K33" s="97">
        <f>SUM(I33:J33)</f>
        <v>91</v>
      </c>
      <c r="L33" s="109">
        <f>+(K33-D33)</f>
        <v>78</v>
      </c>
      <c r="M33" s="110">
        <f>SUM(H33+L33)</f>
        <v>155</v>
      </c>
      <c r="N33" s="335">
        <f>+G33+K33</f>
        <v>181</v>
      </c>
      <c r="O33" s="111" t="s">
        <v>16</v>
      </c>
      <c r="Q33" s="16">
        <f t="shared" si="1"/>
        <v>37.5</v>
      </c>
    </row>
    <row r="34" spans="1:17" ht="19.5">
      <c r="A34" s="91" t="s">
        <v>96</v>
      </c>
      <c r="B34" s="92" t="s">
        <v>139</v>
      </c>
      <c r="C34" s="93">
        <v>40415</v>
      </c>
      <c r="D34" s="142">
        <v>15</v>
      </c>
      <c r="E34" s="140">
        <v>43</v>
      </c>
      <c r="F34" s="96">
        <v>44</v>
      </c>
      <c r="G34" s="97">
        <f>SUM(E34:F34)</f>
        <v>87</v>
      </c>
      <c r="H34" s="135">
        <f>SUM(G34-D34)</f>
        <v>72</v>
      </c>
      <c r="I34" s="107">
        <v>44</v>
      </c>
      <c r="J34" s="108">
        <v>51</v>
      </c>
      <c r="K34" s="97">
        <f>SUM(I34:J34)</f>
        <v>95</v>
      </c>
      <c r="L34" s="109">
        <f>+(K34-D34)</f>
        <v>80</v>
      </c>
      <c r="M34" s="110">
        <f>SUM(H34+L34)</f>
        <v>152</v>
      </c>
      <c r="N34" s="131">
        <f>+G34+K34</f>
        <v>182</v>
      </c>
      <c r="Q34" s="16">
        <f t="shared" si="1"/>
        <v>43.5</v>
      </c>
    </row>
    <row r="35" spans="1:17" ht="19.5">
      <c r="A35" s="91" t="s">
        <v>92</v>
      </c>
      <c r="B35" s="92" t="s">
        <v>145</v>
      </c>
      <c r="C35" s="93">
        <v>40917</v>
      </c>
      <c r="D35" s="142">
        <v>12</v>
      </c>
      <c r="E35" s="140">
        <v>41</v>
      </c>
      <c r="F35" s="96">
        <v>50</v>
      </c>
      <c r="G35" s="97">
        <f>SUM(E35:F35)</f>
        <v>91</v>
      </c>
      <c r="H35" s="135">
        <f>SUM(G35-D35)</f>
        <v>79</v>
      </c>
      <c r="I35" s="107">
        <v>47</v>
      </c>
      <c r="J35" s="108">
        <v>46</v>
      </c>
      <c r="K35" s="97">
        <f>SUM(I35:J35)</f>
        <v>93</v>
      </c>
      <c r="L35" s="109">
        <f>+(K35-D35)</f>
        <v>81</v>
      </c>
      <c r="M35" s="110">
        <f>SUM(H35+L35)</f>
        <v>160</v>
      </c>
      <c r="N35" s="131">
        <f>+G35+K35</f>
        <v>184</v>
      </c>
      <c r="Q35" s="16">
        <f t="shared" si="1"/>
        <v>40</v>
      </c>
    </row>
    <row r="36" spans="1:17" ht="19.5">
      <c r="A36" s="91" t="s">
        <v>101</v>
      </c>
      <c r="B36" s="92" t="s">
        <v>140</v>
      </c>
      <c r="C36" s="93">
        <v>41082</v>
      </c>
      <c r="D36" s="142">
        <v>18</v>
      </c>
      <c r="E36" s="140">
        <v>51</v>
      </c>
      <c r="F36" s="96">
        <v>50</v>
      </c>
      <c r="G36" s="97">
        <f>SUM(E36:F36)</f>
        <v>101</v>
      </c>
      <c r="H36" s="135">
        <f>SUM(G36-D36)</f>
        <v>83</v>
      </c>
      <c r="I36" s="107">
        <v>49</v>
      </c>
      <c r="J36" s="108">
        <v>47</v>
      </c>
      <c r="K36" s="97">
        <f>SUM(I36:J36)</f>
        <v>96</v>
      </c>
      <c r="L36" s="109">
        <f>+(K36-D36)</f>
        <v>78</v>
      </c>
      <c r="M36" s="110">
        <f>SUM(H36+L36)</f>
        <v>161</v>
      </c>
      <c r="N36" s="131">
        <f>+G36+K36</f>
        <v>197</v>
      </c>
      <c r="Q36" s="16">
        <f t="shared" si="1"/>
        <v>38</v>
      </c>
    </row>
    <row r="37" spans="1:17" ht="19.5">
      <c r="A37" s="91" t="s">
        <v>105</v>
      </c>
      <c r="B37" s="92" t="s">
        <v>139</v>
      </c>
      <c r="C37" s="93">
        <v>40926</v>
      </c>
      <c r="D37" s="142">
        <v>21</v>
      </c>
      <c r="E37" s="140">
        <v>47</v>
      </c>
      <c r="F37" s="96">
        <v>52</v>
      </c>
      <c r="G37" s="97">
        <f>SUM(E37:F37)</f>
        <v>99</v>
      </c>
      <c r="H37" s="135">
        <f>SUM(G37-D37)</f>
        <v>78</v>
      </c>
      <c r="I37" s="107">
        <v>46</v>
      </c>
      <c r="J37" s="108">
        <v>52</v>
      </c>
      <c r="K37" s="97">
        <f>SUM(I37:J37)</f>
        <v>98</v>
      </c>
      <c r="L37" s="109">
        <f>+(K37-D37)</f>
        <v>77</v>
      </c>
      <c r="M37" s="110">
        <f>SUM(H37+L37)</f>
        <v>155</v>
      </c>
      <c r="N37" s="131">
        <f>+G37+K37</f>
        <v>197</v>
      </c>
      <c r="Q37" s="16">
        <f t="shared" si="1"/>
        <v>41.5</v>
      </c>
    </row>
    <row r="38" spans="1:17" ht="19.5">
      <c r="A38" s="91" t="s">
        <v>100</v>
      </c>
      <c r="B38" s="92" t="s">
        <v>140</v>
      </c>
      <c r="C38" s="93">
        <v>40858</v>
      </c>
      <c r="D38" s="142">
        <v>20</v>
      </c>
      <c r="E38" s="140">
        <v>46</v>
      </c>
      <c r="F38" s="96">
        <v>50</v>
      </c>
      <c r="G38" s="97">
        <f>SUM(E38:F38)</f>
        <v>96</v>
      </c>
      <c r="H38" s="135">
        <f>SUM(G38-D38)</f>
        <v>76</v>
      </c>
      <c r="I38" s="107">
        <v>52</v>
      </c>
      <c r="J38" s="108">
        <v>49</v>
      </c>
      <c r="K38" s="97">
        <f>SUM(I38:J38)</f>
        <v>101</v>
      </c>
      <c r="L38" s="109">
        <f>+(K38-D38)</f>
        <v>81</v>
      </c>
      <c r="M38" s="110">
        <f>SUM(H38+L38)</f>
        <v>157</v>
      </c>
      <c r="N38" s="131">
        <f>+G38+K38</f>
        <v>197</v>
      </c>
      <c r="Q38" s="16">
        <f t="shared" si="1"/>
        <v>39</v>
      </c>
    </row>
    <row r="39" spans="1:17" ht="20.25" thickBot="1">
      <c r="A39" s="91" t="s">
        <v>99</v>
      </c>
      <c r="B39" s="92" t="s">
        <v>139</v>
      </c>
      <c r="C39" s="93">
        <v>41055</v>
      </c>
      <c r="D39" s="142">
        <v>20</v>
      </c>
      <c r="E39" s="140">
        <v>46</v>
      </c>
      <c r="F39" s="96">
        <v>52</v>
      </c>
      <c r="G39" s="97">
        <f>SUM(E39:F39)</f>
        <v>98</v>
      </c>
      <c r="H39" s="135">
        <f>SUM(G39-D39)</f>
        <v>78</v>
      </c>
      <c r="I39" s="107">
        <v>49</v>
      </c>
      <c r="J39" s="108">
        <v>51</v>
      </c>
      <c r="K39" s="97">
        <f>SUM(I39:J39)</f>
        <v>100</v>
      </c>
      <c r="L39" s="109">
        <f>+(K39-D39)</f>
        <v>80</v>
      </c>
      <c r="M39" s="110">
        <f>SUM(H39+L39)</f>
        <v>158</v>
      </c>
      <c r="N39" s="131">
        <f>+G39+K39</f>
        <v>198</v>
      </c>
      <c r="Q39" s="16">
        <f t="shared" si="1"/>
        <v>41</v>
      </c>
    </row>
    <row r="40" spans="1:17" ht="20.25" thickBot="1">
      <c r="A40" s="91" t="s">
        <v>104</v>
      </c>
      <c r="B40" s="92" t="s">
        <v>141</v>
      </c>
      <c r="C40" s="93">
        <v>41885</v>
      </c>
      <c r="D40" s="142">
        <v>24</v>
      </c>
      <c r="E40" s="140">
        <v>52</v>
      </c>
      <c r="F40" s="96">
        <v>50</v>
      </c>
      <c r="G40" s="97">
        <f>SUM(E40:F40)</f>
        <v>102</v>
      </c>
      <c r="H40" s="135">
        <f>SUM(G40-D40)</f>
        <v>78</v>
      </c>
      <c r="I40" s="107">
        <v>47</v>
      </c>
      <c r="J40" s="108">
        <v>50</v>
      </c>
      <c r="K40" s="97">
        <f>SUM(I40:J40)</f>
        <v>97</v>
      </c>
      <c r="L40" s="109">
        <f>+(K40-D40)</f>
        <v>73</v>
      </c>
      <c r="M40" s="336">
        <f>SUM(H40+L40)</f>
        <v>151</v>
      </c>
      <c r="N40" s="131">
        <f>+G40+K40</f>
        <v>199</v>
      </c>
      <c r="O40" s="112" t="s">
        <v>18</v>
      </c>
      <c r="Q40" s="16">
        <f t="shared" si="1"/>
        <v>38</v>
      </c>
    </row>
    <row r="41" spans="1:17" ht="20.25" thickBot="1">
      <c r="A41" s="91" t="s">
        <v>95</v>
      </c>
      <c r="B41" s="92" t="s">
        <v>150</v>
      </c>
      <c r="C41" s="93">
        <v>41461</v>
      </c>
      <c r="D41" s="142">
        <v>18</v>
      </c>
      <c r="E41" s="140">
        <v>46</v>
      </c>
      <c r="F41" s="96">
        <v>54</v>
      </c>
      <c r="G41" s="97">
        <f>SUM(E41:F41)</f>
        <v>100</v>
      </c>
      <c r="H41" s="135">
        <f>SUM(G41-D41)</f>
        <v>82</v>
      </c>
      <c r="I41" s="107">
        <v>47</v>
      </c>
      <c r="J41" s="108">
        <v>58</v>
      </c>
      <c r="K41" s="97">
        <f>SUM(I41:J41)</f>
        <v>105</v>
      </c>
      <c r="L41" s="109">
        <f>+(K41-D41)</f>
        <v>87</v>
      </c>
      <c r="M41" s="110">
        <f>SUM(H41+L41)</f>
        <v>169</v>
      </c>
      <c r="N41" s="131">
        <f>+G41+K41</f>
        <v>205</v>
      </c>
      <c r="Q41" s="16">
        <f t="shared" si="1"/>
        <v>49</v>
      </c>
    </row>
    <row r="42" spans="1:17" ht="20.25" thickBot="1">
      <c r="A42" s="91" t="s">
        <v>107</v>
      </c>
      <c r="B42" s="92" t="s">
        <v>141</v>
      </c>
      <c r="C42" s="93">
        <v>41179</v>
      </c>
      <c r="D42" s="142">
        <v>52</v>
      </c>
      <c r="E42" s="140">
        <v>58</v>
      </c>
      <c r="F42" s="96">
        <v>70</v>
      </c>
      <c r="G42" s="97">
        <f>SUM(E42:F42)</f>
        <v>128</v>
      </c>
      <c r="H42" s="135">
        <f>SUM(G42-D42)</f>
        <v>76</v>
      </c>
      <c r="I42" s="107">
        <v>63</v>
      </c>
      <c r="J42" s="108">
        <v>59</v>
      </c>
      <c r="K42" s="97">
        <f>SUM(I42:J42)</f>
        <v>122</v>
      </c>
      <c r="L42" s="109">
        <f>+(K42-D42)</f>
        <v>70</v>
      </c>
      <c r="M42" s="336">
        <f>SUM(H42+L42)</f>
        <v>146</v>
      </c>
      <c r="N42" s="131">
        <f>+G42+K42</f>
        <v>250</v>
      </c>
      <c r="O42" s="112" t="s">
        <v>17</v>
      </c>
      <c r="Q42" s="16">
        <f t="shared" si="1"/>
        <v>33</v>
      </c>
    </row>
    <row r="43" spans="1:17" ht="19.5">
      <c r="A43" s="91" t="s">
        <v>108</v>
      </c>
      <c r="B43" s="92" t="s">
        <v>139</v>
      </c>
      <c r="C43" s="93">
        <v>41423</v>
      </c>
      <c r="D43" s="142">
        <v>50</v>
      </c>
      <c r="E43" s="140">
        <v>59</v>
      </c>
      <c r="F43" s="96">
        <v>71</v>
      </c>
      <c r="G43" s="97">
        <f>SUM(E43:F43)</f>
        <v>130</v>
      </c>
      <c r="H43" s="135">
        <f>SUM(G43-D43)</f>
        <v>80</v>
      </c>
      <c r="I43" s="107">
        <v>66</v>
      </c>
      <c r="J43" s="108">
        <v>62</v>
      </c>
      <c r="K43" s="97">
        <f>SUM(I43:J43)</f>
        <v>128</v>
      </c>
      <c r="L43" s="109">
        <f>+(K43-D43)</f>
        <v>78</v>
      </c>
      <c r="M43" s="110">
        <f>SUM(H43+L43)</f>
        <v>158</v>
      </c>
      <c r="N43" s="131">
        <f>+G43+K43</f>
        <v>258</v>
      </c>
      <c r="Q43" s="16">
        <f t="shared" si="1"/>
        <v>37</v>
      </c>
    </row>
    <row r="44" spans="1:17" ht="20.25" thickBot="1">
      <c r="A44" s="173" t="s">
        <v>103</v>
      </c>
      <c r="B44" s="100" t="s">
        <v>140</v>
      </c>
      <c r="C44" s="101">
        <v>40795</v>
      </c>
      <c r="D44" s="174" t="s">
        <v>10</v>
      </c>
      <c r="E44" s="175" t="s">
        <v>10</v>
      </c>
      <c r="F44" s="176" t="s">
        <v>10</v>
      </c>
      <c r="G44" s="177" t="s">
        <v>10</v>
      </c>
      <c r="H44" s="136" t="s">
        <v>10</v>
      </c>
      <c r="I44" s="116" t="s">
        <v>10</v>
      </c>
      <c r="J44" s="117" t="s">
        <v>10</v>
      </c>
      <c r="K44" s="177" t="s">
        <v>10</v>
      </c>
      <c r="L44" s="118" t="s">
        <v>10</v>
      </c>
      <c r="M44" s="119" t="s">
        <v>10</v>
      </c>
      <c r="N44" s="331" t="s">
        <v>10</v>
      </c>
    </row>
  </sheetData>
  <sortState xmlns:xlrd2="http://schemas.microsoft.com/office/spreadsheetml/2017/richdata2" ref="A32:N44">
    <sortCondition ref="N32:N44"/>
    <sortCondition ref="K32:K44"/>
    <sortCondition ref="G32:G44"/>
  </sortState>
  <mergeCells count="12">
    <mergeCell ref="I8:L8"/>
    <mergeCell ref="E30:H30"/>
    <mergeCell ref="I30:L30"/>
    <mergeCell ref="A1:N1"/>
    <mergeCell ref="A2:N2"/>
    <mergeCell ref="A3:N3"/>
    <mergeCell ref="A4:N4"/>
    <mergeCell ref="A5:N5"/>
    <mergeCell ref="A6:N6"/>
    <mergeCell ref="A7:N7"/>
    <mergeCell ref="A29:N29"/>
    <mergeCell ref="E8:H8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1"/>
  <sheetViews>
    <sheetView zoomScale="70" zoomScaleNormal="70" workbookViewId="0">
      <selection sqref="A1:N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14" width="6.7109375" style="2" customWidth="1"/>
    <col min="15" max="17" width="11.42578125" style="1" customWidth="1"/>
    <col min="18" max="16384" width="11.42578125" style="1"/>
  </cols>
  <sheetData>
    <row r="1" spans="1:26" ht="30.75">
      <c r="A1" s="180" t="str">
        <f>JUV!A1</f>
        <v>GOLF &amp; LINKS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1:26" ht="23.25">
      <c r="A2" s="181" t="str">
        <f>JUV!A2</f>
        <v>COSTA ESMERALDA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</row>
    <row r="3" spans="1:26" ht="19.5">
      <c r="A3" s="182" t="s">
        <v>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26" ht="26.25">
      <c r="A4" s="183" t="s">
        <v>11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1:26" ht="19.5">
      <c r="A5" s="184" t="str">
        <f>JUV!A5</f>
        <v>CUATRO VUELTAS DE 9 HOYOS MEDAL PLAY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</row>
    <row r="6" spans="1:26" ht="19.5">
      <c r="A6" s="179" t="str">
        <f>JUV!A6</f>
        <v>SABADO 31 DE MAYO Y DOMINGO 01 DE JUNIO DE 2025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</row>
    <row r="7" spans="1:26" ht="20.25" thickBot="1">
      <c r="A7" s="198"/>
      <c r="B7" s="198"/>
      <c r="C7" s="198"/>
      <c r="D7" s="198"/>
      <c r="E7" s="198"/>
      <c r="F7" s="198"/>
      <c r="G7" s="198"/>
      <c r="H7" s="198"/>
      <c r="I7" s="120"/>
      <c r="J7" s="120"/>
      <c r="K7" s="120"/>
      <c r="L7" s="120"/>
      <c r="M7" s="120"/>
      <c r="N7" s="120"/>
    </row>
    <row r="8" spans="1:26" ht="19.5" thickBot="1">
      <c r="A8" s="188" t="s">
        <v>38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26" ht="20.25" thickBot="1">
      <c r="A9" s="113"/>
      <c r="B9" s="114"/>
      <c r="C9" s="114"/>
      <c r="D9" s="114"/>
      <c r="E9" s="194" t="s">
        <v>32</v>
      </c>
      <c r="F9" s="195"/>
      <c r="G9" s="195"/>
      <c r="H9" s="196"/>
      <c r="I9" s="185" t="s">
        <v>35</v>
      </c>
      <c r="J9" s="186"/>
      <c r="K9" s="186"/>
      <c r="L9" s="187"/>
      <c r="M9" s="1"/>
      <c r="N9" s="1"/>
    </row>
    <row r="10" spans="1:26" s="98" customFormat="1" ht="20.25" thickBot="1">
      <c r="A10" s="4" t="s">
        <v>0</v>
      </c>
      <c r="B10" s="5" t="s">
        <v>9</v>
      </c>
      <c r="C10" s="5" t="s">
        <v>21</v>
      </c>
      <c r="D10" s="4" t="s">
        <v>1</v>
      </c>
      <c r="E10" s="139" t="s">
        <v>2</v>
      </c>
      <c r="F10" s="104" t="s">
        <v>3</v>
      </c>
      <c r="G10" s="104" t="s">
        <v>4</v>
      </c>
      <c r="H10" s="104" t="s">
        <v>5</v>
      </c>
      <c r="I10" s="105" t="s">
        <v>2</v>
      </c>
      <c r="J10" s="105" t="s">
        <v>3</v>
      </c>
      <c r="K10" s="105" t="s">
        <v>4</v>
      </c>
      <c r="L10" s="105" t="s">
        <v>5</v>
      </c>
      <c r="M10" s="4" t="s">
        <v>33</v>
      </c>
      <c r="N10" s="106" t="s">
        <v>34</v>
      </c>
      <c r="Q10" s="48" t="s">
        <v>23</v>
      </c>
    </row>
    <row r="11" spans="1:26" s="3" customFormat="1" ht="20.25" thickBot="1">
      <c r="A11" s="91" t="s">
        <v>113</v>
      </c>
      <c r="B11" s="92" t="s">
        <v>148</v>
      </c>
      <c r="C11" s="93">
        <v>41277</v>
      </c>
      <c r="D11" s="142">
        <v>4</v>
      </c>
      <c r="E11" s="140">
        <v>35</v>
      </c>
      <c r="F11" s="96">
        <v>41</v>
      </c>
      <c r="G11" s="97">
        <f>SUM(E11:F11)</f>
        <v>76</v>
      </c>
      <c r="H11" s="135">
        <f>SUM(G11-D11)</f>
        <v>72</v>
      </c>
      <c r="I11" s="107">
        <v>40</v>
      </c>
      <c r="J11" s="108">
        <v>45</v>
      </c>
      <c r="K11" s="97">
        <f>SUM(I11:J11)</f>
        <v>85</v>
      </c>
      <c r="L11" s="109">
        <f>+(K11-D11)</f>
        <v>81</v>
      </c>
      <c r="M11" s="110">
        <f>SUM(H11+L11)</f>
        <v>153</v>
      </c>
      <c r="N11" s="335">
        <f>+G11+K11</f>
        <v>161</v>
      </c>
      <c r="O11" s="19" t="s">
        <v>15</v>
      </c>
      <c r="Q11" s="16">
        <f t="shared" ref="Q11:Q18" si="0">J11-D11*0.5</f>
        <v>43</v>
      </c>
      <c r="T11" s="1"/>
      <c r="U11" s="1"/>
      <c r="V11" s="1"/>
      <c r="W11" s="1"/>
      <c r="X11" s="1"/>
      <c r="Y11" s="1"/>
      <c r="Z11" s="1"/>
    </row>
    <row r="12" spans="1:26" ht="20.25" thickBot="1">
      <c r="A12" s="91" t="s">
        <v>112</v>
      </c>
      <c r="B12" s="92" t="s">
        <v>148</v>
      </c>
      <c r="C12" s="93">
        <v>41139</v>
      </c>
      <c r="D12" s="142">
        <v>5</v>
      </c>
      <c r="E12" s="140">
        <v>42</v>
      </c>
      <c r="F12" s="96">
        <v>40</v>
      </c>
      <c r="G12" s="97">
        <f>SUM(E12:F12)</f>
        <v>82</v>
      </c>
      <c r="H12" s="135">
        <f>SUM(G12-D12)</f>
        <v>77</v>
      </c>
      <c r="I12" s="107">
        <v>45</v>
      </c>
      <c r="J12" s="108">
        <v>42</v>
      </c>
      <c r="K12" s="97">
        <f>SUM(I12:J12)</f>
        <v>87</v>
      </c>
      <c r="L12" s="109">
        <f>+(K12-D12)</f>
        <v>82</v>
      </c>
      <c r="M12" s="110">
        <f>SUM(H12+L12)</f>
        <v>159</v>
      </c>
      <c r="N12" s="335">
        <f>+G12+K12</f>
        <v>169</v>
      </c>
      <c r="O12" s="19" t="s">
        <v>16</v>
      </c>
      <c r="Q12" s="16">
        <f t="shared" si="0"/>
        <v>39.5</v>
      </c>
      <c r="S12" s="85"/>
      <c r="T12" s="85"/>
      <c r="U12" s="85"/>
      <c r="V12" s="85"/>
      <c r="W12" s="85"/>
      <c r="X12" s="85"/>
    </row>
    <row r="13" spans="1:26" ht="20.25" thickBot="1">
      <c r="A13" s="91" t="s">
        <v>121</v>
      </c>
      <c r="B13" s="92" t="s">
        <v>142</v>
      </c>
      <c r="C13" s="93">
        <v>41174</v>
      </c>
      <c r="D13" s="142">
        <v>19</v>
      </c>
      <c r="E13" s="140">
        <v>44</v>
      </c>
      <c r="F13" s="96">
        <v>52</v>
      </c>
      <c r="G13" s="97">
        <f>SUM(E13:F13)</f>
        <v>96</v>
      </c>
      <c r="H13" s="135">
        <f>SUM(G13-D13)</f>
        <v>77</v>
      </c>
      <c r="I13" s="107">
        <v>43</v>
      </c>
      <c r="J13" s="108">
        <v>44</v>
      </c>
      <c r="K13" s="97">
        <f>SUM(I13:J13)</f>
        <v>87</v>
      </c>
      <c r="L13" s="109">
        <f>+(K13-D13)</f>
        <v>68</v>
      </c>
      <c r="M13" s="336">
        <f>SUM(H13+L13)</f>
        <v>145</v>
      </c>
      <c r="N13" s="131">
        <f>+G13+K13</f>
        <v>183</v>
      </c>
      <c r="O13" s="23" t="s">
        <v>18</v>
      </c>
      <c r="Q13" s="16">
        <f t="shared" si="0"/>
        <v>34.5</v>
      </c>
      <c r="S13" s="85"/>
      <c r="T13" s="85"/>
      <c r="U13" s="85"/>
      <c r="V13" s="85"/>
      <c r="W13" s="85"/>
      <c r="X13" s="85"/>
    </row>
    <row r="14" spans="1:26" ht="19.5">
      <c r="A14" s="91" t="s">
        <v>122</v>
      </c>
      <c r="B14" s="92" t="s">
        <v>140</v>
      </c>
      <c r="C14" s="93">
        <v>41730</v>
      </c>
      <c r="D14" s="142">
        <v>19</v>
      </c>
      <c r="E14" s="140">
        <v>43</v>
      </c>
      <c r="F14" s="96">
        <v>48</v>
      </c>
      <c r="G14" s="97">
        <f>SUM(E14:F14)</f>
        <v>91</v>
      </c>
      <c r="H14" s="135">
        <f>SUM(G14-D14)</f>
        <v>72</v>
      </c>
      <c r="I14" s="107">
        <v>49</v>
      </c>
      <c r="J14" s="108">
        <v>46</v>
      </c>
      <c r="K14" s="97">
        <f>SUM(I14:J14)</f>
        <v>95</v>
      </c>
      <c r="L14" s="109">
        <f>+(K14-D14)</f>
        <v>76</v>
      </c>
      <c r="M14" s="110">
        <f>SUM(H14+L14)</f>
        <v>148</v>
      </c>
      <c r="N14" s="131">
        <f>+G14+K14</f>
        <v>186</v>
      </c>
      <c r="Q14" s="16">
        <f t="shared" si="0"/>
        <v>36.5</v>
      </c>
    </row>
    <row r="15" spans="1:26" ht="20.25" thickBot="1">
      <c r="A15" s="91" t="s">
        <v>125</v>
      </c>
      <c r="B15" s="92" t="s">
        <v>141</v>
      </c>
      <c r="C15" s="93">
        <v>40941</v>
      </c>
      <c r="D15" s="142">
        <v>23</v>
      </c>
      <c r="E15" s="140">
        <v>49</v>
      </c>
      <c r="F15" s="96">
        <v>56</v>
      </c>
      <c r="G15" s="97">
        <f>SUM(E15:F15)</f>
        <v>105</v>
      </c>
      <c r="H15" s="135">
        <f>SUM(G15-D15)</f>
        <v>82</v>
      </c>
      <c r="I15" s="107">
        <v>51</v>
      </c>
      <c r="J15" s="108">
        <v>49</v>
      </c>
      <c r="K15" s="97">
        <f>SUM(I15:J15)</f>
        <v>100</v>
      </c>
      <c r="L15" s="109">
        <f>+(K15-D15)</f>
        <v>77</v>
      </c>
      <c r="M15" s="110">
        <f>SUM(H15+L15)</f>
        <v>159</v>
      </c>
      <c r="N15" s="131">
        <f>+G15+K15</f>
        <v>205</v>
      </c>
      <c r="Q15" s="16">
        <f t="shared" si="0"/>
        <v>37.5</v>
      </c>
    </row>
    <row r="16" spans="1:26" ht="20.25" thickBot="1">
      <c r="A16" s="91" t="s">
        <v>130</v>
      </c>
      <c r="B16" s="92" t="s">
        <v>143</v>
      </c>
      <c r="C16" s="93">
        <v>41387</v>
      </c>
      <c r="D16" s="142">
        <v>33</v>
      </c>
      <c r="E16" s="140">
        <v>49</v>
      </c>
      <c r="F16" s="96">
        <v>56</v>
      </c>
      <c r="G16" s="97">
        <f>SUM(E16:F16)</f>
        <v>105</v>
      </c>
      <c r="H16" s="135">
        <f>SUM(G16-D16)</f>
        <v>72</v>
      </c>
      <c r="I16" s="107">
        <v>50</v>
      </c>
      <c r="J16" s="108">
        <v>53</v>
      </c>
      <c r="K16" s="97">
        <f>SUM(I16:J16)</f>
        <v>103</v>
      </c>
      <c r="L16" s="109">
        <f>+(K16-D16)</f>
        <v>70</v>
      </c>
      <c r="M16" s="336">
        <f>SUM(H16+L16)</f>
        <v>142</v>
      </c>
      <c r="N16" s="131">
        <f>+G16+K16</f>
        <v>208</v>
      </c>
      <c r="O16" s="23" t="s">
        <v>17</v>
      </c>
      <c r="Q16" s="16">
        <f t="shared" si="0"/>
        <v>36.5</v>
      </c>
    </row>
    <row r="17" spans="1:17" ht="19.5">
      <c r="A17" s="91" t="s">
        <v>120</v>
      </c>
      <c r="B17" s="92" t="s">
        <v>143</v>
      </c>
      <c r="C17" s="93">
        <v>41775</v>
      </c>
      <c r="D17" s="142">
        <v>21</v>
      </c>
      <c r="E17" s="140">
        <v>55</v>
      </c>
      <c r="F17" s="96">
        <v>62</v>
      </c>
      <c r="G17" s="97">
        <f>SUM(E17:F17)</f>
        <v>117</v>
      </c>
      <c r="H17" s="135">
        <f>SUM(G17-D17)</f>
        <v>96</v>
      </c>
      <c r="I17" s="107">
        <v>55</v>
      </c>
      <c r="J17" s="108">
        <v>56</v>
      </c>
      <c r="K17" s="97">
        <f>SUM(I17:J17)</f>
        <v>111</v>
      </c>
      <c r="L17" s="109">
        <f>+(K17-D17)</f>
        <v>90</v>
      </c>
      <c r="M17" s="110">
        <f>SUM(H17+L17)</f>
        <v>186</v>
      </c>
      <c r="N17" s="131">
        <f>+G17+K17</f>
        <v>228</v>
      </c>
      <c r="Q17" s="16">
        <f t="shared" si="0"/>
        <v>45.5</v>
      </c>
    </row>
    <row r="18" spans="1:17" ht="19.5">
      <c r="A18" s="91" t="s">
        <v>129</v>
      </c>
      <c r="B18" s="92" t="s">
        <v>139</v>
      </c>
      <c r="C18" s="93">
        <v>41178</v>
      </c>
      <c r="D18" s="142">
        <v>37</v>
      </c>
      <c r="E18" s="140">
        <v>67</v>
      </c>
      <c r="F18" s="96">
        <v>75</v>
      </c>
      <c r="G18" s="97">
        <f>SUM(E18:F18)</f>
        <v>142</v>
      </c>
      <c r="H18" s="135">
        <f>SUM(G18-D18)</f>
        <v>105</v>
      </c>
      <c r="I18" s="107">
        <v>59</v>
      </c>
      <c r="J18" s="108">
        <v>54</v>
      </c>
      <c r="K18" s="97">
        <f>SUM(I18:J18)</f>
        <v>113</v>
      </c>
      <c r="L18" s="109">
        <f>+(K18-D18)</f>
        <v>76</v>
      </c>
      <c r="M18" s="110">
        <f>SUM(H18+L18)</f>
        <v>181</v>
      </c>
      <c r="N18" s="131">
        <f>+G18+K18</f>
        <v>255</v>
      </c>
      <c r="Q18" s="16">
        <f t="shared" si="0"/>
        <v>35.5</v>
      </c>
    </row>
    <row r="19" spans="1:17" ht="19.5">
      <c r="A19" s="91" t="s">
        <v>124</v>
      </c>
      <c r="B19" s="92" t="s">
        <v>138</v>
      </c>
      <c r="C19" s="93">
        <v>41137</v>
      </c>
      <c r="D19" s="142">
        <v>21</v>
      </c>
      <c r="E19" s="140" t="s">
        <v>151</v>
      </c>
      <c r="F19" s="96" t="s">
        <v>152</v>
      </c>
      <c r="G19" s="97" t="s">
        <v>153</v>
      </c>
      <c r="H19" s="135" t="s">
        <v>154</v>
      </c>
      <c r="I19" s="107">
        <v>49</v>
      </c>
      <c r="J19" s="108">
        <v>50</v>
      </c>
      <c r="K19" s="97">
        <f>SUM(I19:J19)</f>
        <v>99</v>
      </c>
      <c r="L19" s="109">
        <f>+(K19-D19)</f>
        <v>78</v>
      </c>
      <c r="M19" s="110" t="s">
        <v>10</v>
      </c>
      <c r="N19" s="332" t="s">
        <v>10</v>
      </c>
    </row>
    <row r="20" spans="1:17" ht="19.5">
      <c r="A20" s="91" t="s">
        <v>132</v>
      </c>
      <c r="B20" s="92" t="s">
        <v>141</v>
      </c>
      <c r="C20" s="93">
        <v>41435</v>
      </c>
      <c r="D20" s="142">
        <v>24</v>
      </c>
      <c r="E20" s="140" t="s">
        <v>151</v>
      </c>
      <c r="F20" s="96" t="s">
        <v>152</v>
      </c>
      <c r="G20" s="97" t="s">
        <v>153</v>
      </c>
      <c r="H20" s="135" t="s">
        <v>154</v>
      </c>
      <c r="I20" s="107">
        <v>53</v>
      </c>
      <c r="J20" s="108">
        <v>51</v>
      </c>
      <c r="K20" s="97">
        <f>SUM(I20:J20)</f>
        <v>104</v>
      </c>
      <c r="L20" s="109">
        <f>+(K20-D20)</f>
        <v>80</v>
      </c>
      <c r="M20" s="110" t="s">
        <v>10</v>
      </c>
      <c r="N20" s="332" t="s">
        <v>10</v>
      </c>
    </row>
    <row r="21" spans="1:17" ht="20.25" thickBot="1">
      <c r="A21" s="99" t="s">
        <v>126</v>
      </c>
      <c r="B21" s="100" t="s">
        <v>143</v>
      </c>
      <c r="C21" s="101">
        <v>41592</v>
      </c>
      <c r="D21" s="143">
        <v>23</v>
      </c>
      <c r="E21" s="141" t="s">
        <v>151</v>
      </c>
      <c r="F21" s="103" t="s">
        <v>152</v>
      </c>
      <c r="G21" s="87" t="s">
        <v>153</v>
      </c>
      <c r="H21" s="136" t="s">
        <v>154</v>
      </c>
      <c r="I21" s="116" t="s">
        <v>10</v>
      </c>
      <c r="J21" s="117" t="s">
        <v>10</v>
      </c>
      <c r="K21" s="177" t="s">
        <v>10</v>
      </c>
      <c r="L21" s="118" t="s">
        <v>10</v>
      </c>
      <c r="M21" s="119" t="s">
        <v>10</v>
      </c>
      <c r="N21" s="331" t="s">
        <v>10</v>
      </c>
    </row>
  </sheetData>
  <sortState xmlns:xlrd2="http://schemas.microsoft.com/office/spreadsheetml/2017/richdata2" ref="A11:N21">
    <sortCondition ref="N11:N21"/>
    <sortCondition ref="K11:K21"/>
    <sortCondition ref="G11:G21"/>
  </sortState>
  <mergeCells count="10">
    <mergeCell ref="E9:H9"/>
    <mergeCell ref="I9:L9"/>
    <mergeCell ref="A1:N1"/>
    <mergeCell ref="A8:N8"/>
    <mergeCell ref="A2:N2"/>
    <mergeCell ref="A3:N3"/>
    <mergeCell ref="A4:N4"/>
    <mergeCell ref="A5:N5"/>
    <mergeCell ref="A6:N6"/>
    <mergeCell ref="A7:H7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9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61" bestFit="1" customWidth="1"/>
    <col min="8" max="8" width="11.42578125" style="18"/>
    <col min="9" max="16384" width="11.42578125" style="1"/>
  </cols>
  <sheetData>
    <row r="1" spans="1:16" ht="30.75">
      <c r="A1" s="180" t="str">
        <f>JUV!A1</f>
        <v>GOLF &amp; LINKS</v>
      </c>
      <c r="B1" s="180"/>
      <c r="C1" s="180"/>
      <c r="D1" s="180"/>
      <c r="E1" s="180"/>
      <c r="F1" s="180"/>
    </row>
    <row r="2" spans="1:16" ht="23.25">
      <c r="A2" s="181" t="str">
        <f>JUV!A2</f>
        <v>COSTA ESMERALDA</v>
      </c>
      <c r="B2" s="181"/>
      <c r="C2" s="181"/>
      <c r="D2" s="181"/>
      <c r="E2" s="181"/>
      <c r="F2" s="181"/>
    </row>
    <row r="3" spans="1:16" ht="19.5">
      <c r="A3" s="182" t="s">
        <v>7</v>
      </c>
      <c r="B3" s="182"/>
      <c r="C3" s="182"/>
      <c r="D3" s="182"/>
      <c r="E3" s="182"/>
      <c r="F3" s="182"/>
    </row>
    <row r="4" spans="1:16" ht="26.25">
      <c r="A4" s="183" t="s">
        <v>12</v>
      </c>
      <c r="B4" s="183"/>
      <c r="C4" s="183"/>
      <c r="D4" s="183"/>
      <c r="E4" s="183"/>
      <c r="F4" s="183"/>
    </row>
    <row r="5" spans="1:16" ht="19.5">
      <c r="A5" s="184" t="s">
        <v>14</v>
      </c>
      <c r="B5" s="184"/>
      <c r="C5" s="184"/>
      <c r="D5" s="184"/>
      <c r="E5" s="184"/>
      <c r="F5" s="184"/>
    </row>
    <row r="6" spans="1:16" ht="19.5">
      <c r="A6" s="179" t="s">
        <v>49</v>
      </c>
      <c r="B6" s="179"/>
      <c r="C6" s="179"/>
      <c r="D6" s="179"/>
      <c r="E6" s="179"/>
      <c r="F6" s="179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199" t="s">
        <v>44</v>
      </c>
      <c r="B8" s="200"/>
      <c r="C8" s="200"/>
      <c r="D8" s="200"/>
      <c r="E8" s="200"/>
      <c r="F8" s="201"/>
    </row>
    <row r="9" spans="1:16" s="3" customFormat="1" ht="20.25" thickBot="1">
      <c r="A9" s="14" t="s">
        <v>0</v>
      </c>
      <c r="B9" s="53" t="s">
        <v>9</v>
      </c>
      <c r="C9" s="53" t="s">
        <v>21</v>
      </c>
      <c r="D9" s="54" t="s">
        <v>1</v>
      </c>
      <c r="E9" s="4" t="s">
        <v>4</v>
      </c>
      <c r="F9" s="4" t="s">
        <v>5</v>
      </c>
      <c r="G9" s="62"/>
      <c r="H9" s="18"/>
      <c r="K9" s="1"/>
      <c r="L9" s="1"/>
      <c r="M9" s="1"/>
      <c r="N9" s="1"/>
      <c r="O9" s="1"/>
      <c r="P9" s="1"/>
    </row>
    <row r="10" spans="1:16" ht="20.25" thickBot="1">
      <c r="A10" s="52" t="s">
        <v>168</v>
      </c>
      <c r="B10" s="28" t="s">
        <v>143</v>
      </c>
      <c r="C10" s="29">
        <v>41236</v>
      </c>
      <c r="D10" s="55">
        <v>27</v>
      </c>
      <c r="E10" s="321">
        <v>55</v>
      </c>
      <c r="F10" s="56">
        <f>(E10-D10)</f>
        <v>28</v>
      </c>
      <c r="G10" s="63" t="s">
        <v>25</v>
      </c>
      <c r="J10" s="45"/>
      <c r="K10" s="45"/>
      <c r="L10" s="45"/>
      <c r="M10" s="45"/>
    </row>
    <row r="11" spans="1:16" ht="20.25" thickBot="1">
      <c r="A11" s="52" t="s">
        <v>171</v>
      </c>
      <c r="B11" s="28" t="s">
        <v>142</v>
      </c>
      <c r="C11" s="29">
        <v>41428</v>
      </c>
      <c r="D11" s="55">
        <v>22</v>
      </c>
      <c r="E11" s="321">
        <v>59</v>
      </c>
      <c r="F11" s="56">
        <f>(E11-D11)</f>
        <v>37</v>
      </c>
      <c r="G11" s="63" t="s">
        <v>26</v>
      </c>
    </row>
    <row r="12" spans="1:16" ht="20.25" thickBot="1">
      <c r="A12" s="52" t="s">
        <v>174</v>
      </c>
      <c r="B12" s="28" t="s">
        <v>148</v>
      </c>
      <c r="C12" s="29">
        <v>41409</v>
      </c>
      <c r="D12" s="55">
        <v>21</v>
      </c>
      <c r="E12" s="15">
        <v>60</v>
      </c>
      <c r="F12" s="322">
        <f>(E12-D12)</f>
        <v>39</v>
      </c>
      <c r="G12" s="63" t="s">
        <v>17</v>
      </c>
    </row>
    <row r="13" spans="1:16" ht="19.5">
      <c r="A13" s="52" t="s">
        <v>172</v>
      </c>
      <c r="B13" s="28" t="s">
        <v>148</v>
      </c>
      <c r="C13" s="29">
        <v>41569</v>
      </c>
      <c r="D13" s="55">
        <v>23</v>
      </c>
      <c r="E13" s="15">
        <v>62</v>
      </c>
      <c r="F13" s="56">
        <f>(E13-D13)</f>
        <v>39</v>
      </c>
    </row>
    <row r="14" spans="1:16" ht="19.5">
      <c r="A14" s="52" t="s">
        <v>173</v>
      </c>
      <c r="B14" s="28" t="s">
        <v>146</v>
      </c>
      <c r="C14" s="29">
        <v>41498</v>
      </c>
      <c r="D14" s="55">
        <v>0</v>
      </c>
      <c r="E14" s="15">
        <v>67</v>
      </c>
      <c r="F14" s="56">
        <f>(E14-D14)</f>
        <v>67</v>
      </c>
    </row>
    <row r="15" spans="1:16" ht="19.5">
      <c r="A15" s="52" t="s">
        <v>169</v>
      </c>
      <c r="B15" s="28" t="s">
        <v>141</v>
      </c>
      <c r="C15" s="29">
        <v>41222</v>
      </c>
      <c r="D15" s="55">
        <v>26</v>
      </c>
      <c r="E15" s="15">
        <v>71</v>
      </c>
      <c r="F15" s="56">
        <f>(E15-D15)</f>
        <v>45</v>
      </c>
    </row>
    <row r="16" spans="1:16" ht="19.5">
      <c r="A16" s="52" t="s">
        <v>164</v>
      </c>
      <c r="B16" s="28" t="s">
        <v>140</v>
      </c>
      <c r="C16" s="29">
        <v>41330</v>
      </c>
      <c r="D16" s="55">
        <v>0</v>
      </c>
      <c r="E16" s="15">
        <v>74</v>
      </c>
      <c r="F16" s="56">
        <f>(E16-D16)</f>
        <v>74</v>
      </c>
    </row>
    <row r="17" spans="1:8" ht="19.5">
      <c r="A17" s="52" t="s">
        <v>170</v>
      </c>
      <c r="B17" s="28" t="s">
        <v>221</v>
      </c>
      <c r="C17" s="29">
        <v>41387</v>
      </c>
      <c r="D17" s="55">
        <v>0</v>
      </c>
      <c r="E17" s="15">
        <v>79</v>
      </c>
      <c r="F17" s="56">
        <f>(E17-D17)</f>
        <v>79</v>
      </c>
    </row>
    <row r="18" spans="1:8" ht="20.25" thickBot="1">
      <c r="A18" s="317" t="s">
        <v>167</v>
      </c>
      <c r="B18" s="86" t="s">
        <v>140</v>
      </c>
      <c r="C18" s="318">
        <v>41372</v>
      </c>
      <c r="D18" s="319">
        <v>0</v>
      </c>
      <c r="E18" s="87">
        <v>85</v>
      </c>
      <c r="F18" s="320">
        <f>(E18-D18)</f>
        <v>85</v>
      </c>
    </row>
    <row r="19" spans="1:8">
      <c r="A19" s="18"/>
      <c r="B19" s="18"/>
      <c r="C19" s="18"/>
      <c r="D19" s="18"/>
      <c r="E19" s="18"/>
      <c r="F19" s="18"/>
      <c r="G19" s="18"/>
    </row>
    <row r="20" spans="1:8" ht="19.5" hidden="1" thickBot="1">
      <c r="B20" s="1"/>
      <c r="C20" s="1"/>
      <c r="D20" s="1"/>
      <c r="E20" s="1"/>
      <c r="F20" s="1"/>
      <c r="G20" s="1"/>
      <c r="H20" s="1"/>
    </row>
    <row r="21" spans="1:8" ht="20.25" hidden="1" thickBot="1">
      <c r="A21" s="191" t="s">
        <v>45</v>
      </c>
      <c r="B21" s="192"/>
      <c r="C21" s="192"/>
      <c r="D21" s="192"/>
      <c r="E21" s="192"/>
      <c r="F21" s="193"/>
    </row>
    <row r="22" spans="1:8" ht="20.25" hidden="1" thickBot="1">
      <c r="A22" s="14" t="s">
        <v>6</v>
      </c>
      <c r="B22" s="53" t="s">
        <v>9</v>
      </c>
      <c r="C22" s="53" t="s">
        <v>21</v>
      </c>
      <c r="D22" s="54" t="s">
        <v>1</v>
      </c>
      <c r="E22" s="4" t="s">
        <v>4</v>
      </c>
      <c r="F22" s="4" t="s">
        <v>5</v>
      </c>
    </row>
    <row r="23" spans="1:8" ht="20.25" hidden="1" thickBot="1">
      <c r="A23" s="52"/>
      <c r="B23" s="28"/>
      <c r="C23" s="29"/>
      <c r="D23" s="55"/>
      <c r="E23" s="15"/>
      <c r="F23" s="56">
        <f t="shared" ref="F23:F33" si="0">(E23-D23)</f>
        <v>0</v>
      </c>
      <c r="G23" s="63" t="s">
        <v>25</v>
      </c>
    </row>
    <row r="24" spans="1:8" ht="19.5" hidden="1">
      <c r="A24" s="52"/>
      <c r="B24" s="28"/>
      <c r="C24" s="29"/>
      <c r="D24" s="55"/>
      <c r="E24" s="15"/>
      <c r="F24" s="56">
        <f t="shared" si="0"/>
        <v>0</v>
      </c>
    </row>
    <row r="25" spans="1:8" ht="19.5" hidden="1">
      <c r="A25" s="52"/>
      <c r="B25" s="28"/>
      <c r="C25" s="29"/>
      <c r="D25" s="55"/>
      <c r="E25" s="15"/>
      <c r="F25" s="56">
        <f t="shared" si="0"/>
        <v>0</v>
      </c>
    </row>
    <row r="26" spans="1:8" ht="19.5" hidden="1">
      <c r="A26" s="52"/>
      <c r="B26" s="28"/>
      <c r="C26" s="29"/>
      <c r="D26" s="55"/>
      <c r="E26" s="15"/>
      <c r="F26" s="56">
        <f t="shared" si="0"/>
        <v>0</v>
      </c>
    </row>
    <row r="27" spans="1:8" ht="19.5" hidden="1">
      <c r="A27" s="52"/>
      <c r="B27" s="28"/>
      <c r="C27" s="29"/>
      <c r="D27" s="55"/>
      <c r="E27" s="15"/>
      <c r="F27" s="56">
        <f t="shared" si="0"/>
        <v>0</v>
      </c>
    </row>
    <row r="28" spans="1:8" ht="19.5" hidden="1">
      <c r="A28" s="52"/>
      <c r="B28" s="28"/>
      <c r="C28" s="29"/>
      <c r="D28" s="55"/>
      <c r="E28" s="15"/>
      <c r="F28" s="56">
        <f t="shared" si="0"/>
        <v>0</v>
      </c>
    </row>
    <row r="29" spans="1:8" ht="19.5" hidden="1">
      <c r="A29" s="52"/>
      <c r="B29" s="28"/>
      <c r="C29" s="29"/>
      <c r="D29" s="55"/>
      <c r="E29" s="15"/>
      <c r="F29" s="56">
        <f t="shared" si="0"/>
        <v>0</v>
      </c>
    </row>
    <row r="30" spans="1:8" ht="19.5" hidden="1">
      <c r="A30" s="52"/>
      <c r="B30" s="28"/>
      <c r="C30" s="29"/>
      <c r="D30" s="55"/>
      <c r="E30" s="15"/>
      <c r="F30" s="56">
        <f t="shared" si="0"/>
        <v>0</v>
      </c>
    </row>
    <row r="31" spans="1:8" ht="19.5" hidden="1">
      <c r="A31" s="52"/>
      <c r="B31" s="28"/>
      <c r="C31" s="29"/>
      <c r="D31" s="55"/>
      <c r="E31" s="15"/>
      <c r="F31" s="56">
        <f t="shared" si="0"/>
        <v>0</v>
      </c>
    </row>
    <row r="32" spans="1:8" ht="19.5" hidden="1">
      <c r="A32" s="52"/>
      <c r="B32" s="28"/>
      <c r="C32" s="29"/>
      <c r="D32" s="55"/>
      <c r="E32" s="15"/>
      <c r="F32" s="56">
        <f t="shared" si="0"/>
        <v>0</v>
      </c>
    </row>
    <row r="33" spans="1:6" ht="19.5" hidden="1">
      <c r="A33" s="52"/>
      <c r="B33" s="28"/>
      <c r="C33" s="29"/>
      <c r="D33" s="55"/>
      <c r="E33" s="15"/>
      <c r="F33" s="56">
        <f t="shared" si="0"/>
        <v>0</v>
      </c>
    </row>
    <row r="34" spans="1:6">
      <c r="F34" s="1"/>
    </row>
    <row r="35" spans="1:6">
      <c r="F35" s="1"/>
    </row>
    <row r="36" spans="1:6">
      <c r="F36" s="1"/>
    </row>
    <row r="37" spans="1:6">
      <c r="F37" s="1"/>
    </row>
    <row r="38" spans="1:6">
      <c r="F38" s="1"/>
    </row>
    <row r="39" spans="1:6">
      <c r="F39" s="1"/>
    </row>
    <row r="40" spans="1:6">
      <c r="F40" s="1"/>
    </row>
    <row r="41" spans="1:6">
      <c r="F41" s="1"/>
    </row>
    <row r="42" spans="1:6">
      <c r="F42" s="1"/>
    </row>
    <row r="43" spans="1:6">
      <c r="F43" s="1"/>
    </row>
    <row r="44" spans="1:6">
      <c r="F44" s="1"/>
    </row>
    <row r="45" spans="1:6">
      <c r="F45" s="1"/>
    </row>
    <row r="46" spans="1:6">
      <c r="F46" s="1"/>
    </row>
    <row r="47" spans="1:6">
      <c r="F47" s="1"/>
    </row>
    <row r="48" spans="1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</sheetData>
  <sortState xmlns:xlrd2="http://schemas.microsoft.com/office/spreadsheetml/2017/richdata2" ref="A10:F18">
    <sortCondition ref="E10:E18"/>
  </sortState>
  <mergeCells count="8">
    <mergeCell ref="A21:F21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23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61" customWidth="1"/>
    <col min="8" max="8" width="11.42578125" style="18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11.42578125" style="1" hidden="1" customWidth="1"/>
    <col min="24" max="25" width="0" style="1" hidden="1" customWidth="1"/>
    <col min="26" max="16384" width="11.42578125" style="1"/>
  </cols>
  <sheetData>
    <row r="1" spans="1:23" ht="30.75">
      <c r="A1" s="203" t="str">
        <f>JUV!A1</f>
        <v>GOLF &amp; LINKS</v>
      </c>
      <c r="B1" s="203"/>
      <c r="C1" s="203"/>
      <c r="D1" s="203"/>
      <c r="E1" s="203"/>
      <c r="F1" s="203"/>
    </row>
    <row r="2" spans="1:23" ht="23.25">
      <c r="A2" s="181" t="str">
        <f>JUV!A2</f>
        <v>COSTA ESMERALDA</v>
      </c>
      <c r="B2" s="181"/>
      <c r="C2" s="181"/>
      <c r="D2" s="181"/>
      <c r="E2" s="181"/>
      <c r="F2" s="181"/>
    </row>
    <row r="3" spans="1:23" ht="19.5">
      <c r="A3" s="182" t="s">
        <v>7</v>
      </c>
      <c r="B3" s="182"/>
      <c r="C3" s="182"/>
      <c r="D3" s="182"/>
      <c r="E3" s="182"/>
      <c r="F3" s="182"/>
    </row>
    <row r="4" spans="1:23" ht="26.25">
      <c r="A4" s="183" t="s">
        <v>12</v>
      </c>
      <c r="B4" s="183"/>
      <c r="C4" s="183"/>
      <c r="D4" s="183"/>
      <c r="E4" s="183"/>
      <c r="F4" s="183"/>
    </row>
    <row r="5" spans="1:23" ht="19.5">
      <c r="A5" s="184" t="s">
        <v>14</v>
      </c>
      <c r="B5" s="184"/>
      <c r="C5" s="184"/>
      <c r="D5" s="184"/>
      <c r="E5" s="184"/>
      <c r="F5" s="184"/>
    </row>
    <row r="6" spans="1:23" ht="20.25" thickBot="1">
      <c r="A6" s="179" t="str">
        <f>ALBATROS!A6</f>
        <v>DOMINGO 01 DE JUNIO DE 2025</v>
      </c>
      <c r="B6" s="179"/>
      <c r="C6" s="179"/>
      <c r="D6" s="179"/>
      <c r="E6" s="179"/>
      <c r="F6" s="179"/>
    </row>
    <row r="7" spans="1:23" ht="20.25" thickBot="1">
      <c r="A7" s="199" t="s">
        <v>46</v>
      </c>
      <c r="B7" s="200"/>
      <c r="C7" s="200"/>
      <c r="D7" s="200"/>
      <c r="E7" s="200"/>
      <c r="F7" s="201"/>
    </row>
    <row r="8" spans="1:23" s="49" customFormat="1" ht="20.25" thickBot="1">
      <c r="A8" s="14" t="s">
        <v>0</v>
      </c>
      <c r="B8" s="53" t="s">
        <v>9</v>
      </c>
      <c r="C8" s="53" t="s">
        <v>21</v>
      </c>
      <c r="D8" s="54" t="s">
        <v>1</v>
      </c>
      <c r="E8" s="4" t="s">
        <v>4</v>
      </c>
      <c r="F8" s="4" t="s">
        <v>5</v>
      </c>
      <c r="G8" s="62"/>
      <c r="H8" s="18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</row>
    <row r="9" spans="1:23" ht="20.25" thickBot="1">
      <c r="A9" s="52" t="s">
        <v>183</v>
      </c>
      <c r="B9" s="28" t="s">
        <v>142</v>
      </c>
      <c r="C9" s="29">
        <v>42154</v>
      </c>
      <c r="D9" s="55">
        <v>0</v>
      </c>
      <c r="E9" s="321">
        <v>43</v>
      </c>
      <c r="F9" s="56">
        <f>(E9-D9)</f>
        <v>43</v>
      </c>
      <c r="G9" s="65" t="s">
        <v>25</v>
      </c>
      <c r="J9" s="66"/>
      <c r="K9" s="202" t="s">
        <v>28</v>
      </c>
      <c r="L9" s="202"/>
      <c r="M9" s="202"/>
      <c r="N9" s="202"/>
      <c r="O9" s="202"/>
      <c r="P9" s="202"/>
      <c r="Q9" s="202"/>
      <c r="R9" s="202"/>
      <c r="S9" s="202"/>
      <c r="T9" s="66"/>
      <c r="U9" s="66"/>
      <c r="V9" s="66"/>
      <c r="W9" s="66"/>
    </row>
    <row r="10" spans="1:23" ht="20.25" thickBot="1">
      <c r="A10" s="52" t="s">
        <v>182</v>
      </c>
      <c r="B10" s="28" t="s">
        <v>148</v>
      </c>
      <c r="C10" s="29">
        <v>42138</v>
      </c>
      <c r="D10" s="55">
        <v>10</v>
      </c>
      <c r="E10" s="321">
        <v>44</v>
      </c>
      <c r="F10" s="56">
        <f>(E10-D10)</f>
        <v>34</v>
      </c>
      <c r="G10" s="63" t="s">
        <v>26</v>
      </c>
      <c r="J10" s="67" t="s">
        <v>0</v>
      </c>
      <c r="K10" s="67">
        <v>1</v>
      </c>
      <c r="L10" s="67">
        <v>2</v>
      </c>
      <c r="M10" s="67">
        <v>3</v>
      </c>
      <c r="N10" s="67">
        <v>4</v>
      </c>
      <c r="O10" s="67">
        <v>5</v>
      </c>
      <c r="P10" s="67">
        <v>6</v>
      </c>
      <c r="Q10" s="67">
        <v>7</v>
      </c>
      <c r="R10" s="67">
        <v>8</v>
      </c>
      <c r="S10" s="67">
        <v>9</v>
      </c>
      <c r="T10" s="68" t="s">
        <v>27</v>
      </c>
      <c r="U10" s="67" t="s">
        <v>4</v>
      </c>
      <c r="V10" s="67" t="s">
        <v>29</v>
      </c>
      <c r="W10" s="67" t="s">
        <v>30</v>
      </c>
    </row>
    <row r="11" spans="1:23" ht="19.5">
      <c r="A11" s="52" t="s">
        <v>187</v>
      </c>
      <c r="B11" s="28" t="s">
        <v>142</v>
      </c>
      <c r="C11" s="29">
        <v>41808</v>
      </c>
      <c r="D11" s="55">
        <v>11</v>
      </c>
      <c r="E11" s="15">
        <v>46</v>
      </c>
      <c r="F11" s="56">
        <f>(E11-D11)</f>
        <v>35</v>
      </c>
      <c r="J11" s="69"/>
      <c r="K11" s="70"/>
      <c r="L11" s="70"/>
      <c r="M11" s="70"/>
      <c r="N11" s="71"/>
      <c r="O11" s="71"/>
      <c r="P11" s="71"/>
      <c r="Q11" s="71"/>
      <c r="R11" s="71"/>
      <c r="S11" s="71"/>
      <c r="T11" s="72"/>
      <c r="U11" s="70">
        <f>T11</f>
        <v>0</v>
      </c>
      <c r="V11" s="71">
        <f>SUM(N11:S11)-D11*0.6</f>
        <v>-6.6</v>
      </c>
      <c r="W11" s="70">
        <f>SUM(Q11:S11)-D11*0.3</f>
        <v>-3.3</v>
      </c>
    </row>
    <row r="12" spans="1:23" ht="19.5">
      <c r="A12" s="52" t="s">
        <v>186</v>
      </c>
      <c r="B12" s="28" t="s">
        <v>140</v>
      </c>
      <c r="C12" s="29">
        <v>41954</v>
      </c>
      <c r="D12" s="55">
        <v>0</v>
      </c>
      <c r="E12" s="15">
        <v>46</v>
      </c>
      <c r="F12" s="56">
        <f>(E12-D12)</f>
        <v>46</v>
      </c>
      <c r="J12" s="69"/>
      <c r="K12" s="70"/>
      <c r="L12" s="70"/>
      <c r="M12" s="70"/>
      <c r="N12" s="71"/>
      <c r="O12" s="71"/>
      <c r="P12" s="71"/>
      <c r="Q12" s="71"/>
      <c r="R12" s="71"/>
      <c r="S12" s="71"/>
      <c r="T12" s="72"/>
      <c r="U12" s="70">
        <f>T12</f>
        <v>0</v>
      </c>
      <c r="V12" s="71">
        <f>SUM(N12:S12)-D12*0.6</f>
        <v>0</v>
      </c>
      <c r="W12" s="70">
        <f>SUM(Q12:S12)-D12*0.3</f>
        <v>0</v>
      </c>
    </row>
    <row r="13" spans="1:23" ht="19.5">
      <c r="A13" s="52" t="s">
        <v>179</v>
      </c>
      <c r="B13" s="28" t="s">
        <v>146</v>
      </c>
      <c r="C13" s="29">
        <v>41764</v>
      </c>
      <c r="D13" s="55">
        <v>14</v>
      </c>
      <c r="E13" s="15">
        <v>47</v>
      </c>
      <c r="F13" s="56">
        <f>(E13-D13)</f>
        <v>33</v>
      </c>
      <c r="G13" s="73"/>
    </row>
    <row r="14" spans="1:23" ht="19.5">
      <c r="A14" s="52" t="s">
        <v>180</v>
      </c>
      <c r="B14" s="28" t="s">
        <v>143</v>
      </c>
      <c r="C14" s="29">
        <v>42218</v>
      </c>
      <c r="D14" s="55">
        <v>11</v>
      </c>
      <c r="E14" s="15">
        <v>48</v>
      </c>
      <c r="F14" s="56">
        <f>(E14-D14)</f>
        <v>37</v>
      </c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</row>
    <row r="15" spans="1:23" ht="19.5">
      <c r="A15" s="52" t="s">
        <v>176</v>
      </c>
      <c r="B15" s="28" t="s">
        <v>142</v>
      </c>
      <c r="C15" s="29">
        <v>42258</v>
      </c>
      <c r="D15" s="55">
        <v>11</v>
      </c>
      <c r="E15" s="15">
        <v>49</v>
      </c>
      <c r="F15" s="56">
        <f>(E15-D15)</f>
        <v>38</v>
      </c>
    </row>
    <row r="16" spans="1:23" ht="20.25" thickBot="1">
      <c r="A16" s="52" t="s">
        <v>184</v>
      </c>
      <c r="B16" s="28" t="s">
        <v>141</v>
      </c>
      <c r="C16" s="29">
        <v>42038</v>
      </c>
      <c r="D16" s="55">
        <v>12</v>
      </c>
      <c r="E16" s="15">
        <v>50</v>
      </c>
      <c r="F16" s="56">
        <f>(E16-D16)</f>
        <v>38</v>
      </c>
    </row>
    <row r="17" spans="1:10" ht="20.25" thickBot="1">
      <c r="A17" s="52" t="s">
        <v>181</v>
      </c>
      <c r="B17" s="28" t="s">
        <v>139</v>
      </c>
      <c r="C17" s="29">
        <v>42271</v>
      </c>
      <c r="D17" s="55">
        <v>17</v>
      </c>
      <c r="E17" s="15">
        <v>50</v>
      </c>
      <c r="F17" s="322">
        <f>(E17-D17)</f>
        <v>33</v>
      </c>
      <c r="G17" s="63" t="s">
        <v>17</v>
      </c>
    </row>
    <row r="18" spans="1:10" ht="19.5">
      <c r="A18" s="52" t="s">
        <v>178</v>
      </c>
      <c r="B18" s="28" t="s">
        <v>142</v>
      </c>
      <c r="C18" s="29">
        <v>42060</v>
      </c>
      <c r="D18" s="55">
        <v>15</v>
      </c>
      <c r="E18" s="15">
        <v>50</v>
      </c>
      <c r="F18" s="56">
        <f>(E18-D18)</f>
        <v>35</v>
      </c>
      <c r="G18" s="73"/>
    </row>
    <row r="19" spans="1:10" ht="19.5">
      <c r="A19" s="52" t="s">
        <v>190</v>
      </c>
      <c r="B19" s="28" t="s">
        <v>141</v>
      </c>
      <c r="C19" s="29">
        <v>42270</v>
      </c>
      <c r="D19" s="55">
        <v>0</v>
      </c>
      <c r="E19" s="15">
        <v>61</v>
      </c>
      <c r="F19" s="56">
        <f>(E19-D19)</f>
        <v>61</v>
      </c>
      <c r="G19" s="73"/>
    </row>
    <row r="20" spans="1:10" ht="19.5">
      <c r="A20" s="52" t="s">
        <v>185</v>
      </c>
      <c r="B20" s="28" t="s">
        <v>221</v>
      </c>
      <c r="C20" s="29">
        <v>41693</v>
      </c>
      <c r="D20" s="55">
        <v>0</v>
      </c>
      <c r="E20" s="15">
        <v>62</v>
      </c>
      <c r="F20" s="56">
        <f>(E20-D20)</f>
        <v>62</v>
      </c>
      <c r="G20" s="73"/>
    </row>
    <row r="21" spans="1:10" ht="20.25" thickBot="1">
      <c r="A21" s="327" t="s">
        <v>177</v>
      </c>
      <c r="B21" s="86" t="s">
        <v>140</v>
      </c>
      <c r="C21" s="318">
        <v>42121</v>
      </c>
      <c r="D21" s="319">
        <v>0</v>
      </c>
      <c r="E21" s="177" t="s">
        <v>10</v>
      </c>
      <c r="F21" s="328" t="s">
        <v>226</v>
      </c>
      <c r="G21" s="73"/>
    </row>
    <row r="22" spans="1:10" ht="19.5" thickBot="1">
      <c r="B22" s="1"/>
      <c r="C22" s="1"/>
      <c r="D22" s="1"/>
      <c r="E22" s="1"/>
      <c r="F22" s="1"/>
      <c r="G22" s="1"/>
      <c r="H22" s="1"/>
    </row>
    <row r="23" spans="1:10" ht="20.25" thickBot="1">
      <c r="A23" s="191" t="s">
        <v>47</v>
      </c>
      <c r="B23" s="192"/>
      <c r="C23" s="192"/>
      <c r="D23" s="192"/>
      <c r="E23" s="192"/>
      <c r="F23" s="193"/>
      <c r="J23"/>
    </row>
    <row r="24" spans="1:10" ht="20.25" thickBot="1">
      <c r="A24" s="14" t="s">
        <v>0</v>
      </c>
      <c r="B24" s="53" t="s">
        <v>9</v>
      </c>
      <c r="C24" s="53" t="s">
        <v>21</v>
      </c>
      <c r="D24" s="54" t="s">
        <v>1</v>
      </c>
      <c r="E24" s="4" t="s">
        <v>4</v>
      </c>
      <c r="F24" s="4" t="s">
        <v>5</v>
      </c>
      <c r="J24"/>
    </row>
    <row r="25" spans="1:10" ht="20.25" thickBot="1">
      <c r="A25" s="52" t="s">
        <v>189</v>
      </c>
      <c r="B25" s="28" t="s">
        <v>143</v>
      </c>
      <c r="C25" s="29">
        <v>42208</v>
      </c>
      <c r="D25" s="55">
        <v>15</v>
      </c>
      <c r="E25" s="15">
        <v>59</v>
      </c>
      <c r="F25" s="56">
        <f t="shared" ref="F25:F26" si="0">(E25-D25)</f>
        <v>44</v>
      </c>
      <c r="G25" s="63" t="s">
        <v>25</v>
      </c>
      <c r="J25"/>
    </row>
    <row r="26" spans="1:10" ht="20.25" thickBot="1">
      <c r="A26" s="317" t="s">
        <v>188</v>
      </c>
      <c r="B26" s="86" t="s">
        <v>138</v>
      </c>
      <c r="C26" s="318">
        <v>42306</v>
      </c>
      <c r="D26" s="319">
        <v>0</v>
      </c>
      <c r="E26" s="87">
        <v>80</v>
      </c>
      <c r="F26" s="320">
        <f t="shared" si="0"/>
        <v>80</v>
      </c>
      <c r="G26" s="63" t="s">
        <v>26</v>
      </c>
      <c r="J26"/>
    </row>
    <row r="27" spans="1:10">
      <c r="F27" s="1"/>
    </row>
    <row r="28" spans="1:10">
      <c r="F28" s="1"/>
    </row>
    <row r="29" spans="1:10">
      <c r="F29" s="1"/>
    </row>
    <row r="30" spans="1:10">
      <c r="F30" s="1"/>
    </row>
    <row r="31" spans="1:10">
      <c r="F31" s="1"/>
    </row>
    <row r="32" spans="1:10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</sheetData>
  <sortState xmlns:xlrd2="http://schemas.microsoft.com/office/spreadsheetml/2017/richdata2" ref="A9:F21">
    <sortCondition ref="E9:E21"/>
  </sortState>
  <mergeCells count="9">
    <mergeCell ref="K9:S9"/>
    <mergeCell ref="A23:F23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7"/>
  <sheetViews>
    <sheetView zoomScale="70" workbookViewId="0">
      <selection sqref="A1:F1"/>
    </sheetView>
  </sheetViews>
  <sheetFormatPr baseColWidth="10" defaultRowHeight="18.75"/>
  <cols>
    <col min="1" max="1" width="36.8554687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7" ht="30.75">
      <c r="A1" s="180" t="str">
        <f>JUV!A1</f>
        <v>GOLF &amp; LINKS</v>
      </c>
      <c r="B1" s="180"/>
      <c r="C1" s="180"/>
      <c r="D1" s="180"/>
      <c r="E1" s="180"/>
      <c r="F1" s="180"/>
    </row>
    <row r="2" spans="1:7" ht="23.25">
      <c r="A2" s="181" t="str">
        <f>JUV!A2</f>
        <v>COSTA ESMERALDA</v>
      </c>
      <c r="B2" s="181"/>
      <c r="C2" s="181"/>
      <c r="D2" s="181"/>
      <c r="E2" s="181"/>
      <c r="F2" s="181"/>
    </row>
    <row r="3" spans="1:7" ht="19.5">
      <c r="A3" s="182" t="s">
        <v>7</v>
      </c>
      <c r="B3" s="182"/>
      <c r="C3" s="182"/>
      <c r="D3" s="182"/>
      <c r="E3" s="182"/>
      <c r="F3" s="182"/>
    </row>
    <row r="4" spans="1:7" ht="26.25">
      <c r="A4" s="183" t="s">
        <v>12</v>
      </c>
      <c r="B4" s="183"/>
      <c r="C4" s="183"/>
      <c r="D4" s="183"/>
      <c r="E4" s="183"/>
      <c r="F4" s="183"/>
    </row>
    <row r="5" spans="1:7" ht="19.5">
      <c r="A5" s="184" t="s">
        <v>14</v>
      </c>
      <c r="B5" s="184"/>
      <c r="C5" s="184"/>
      <c r="D5" s="184"/>
      <c r="E5" s="184"/>
      <c r="F5" s="184"/>
    </row>
    <row r="6" spans="1:7" ht="19.5">
      <c r="A6" s="179" t="str">
        <f>ALBATROS!A6</f>
        <v>DOMINGO 01 DE JUNIO DE 2025</v>
      </c>
      <c r="B6" s="179"/>
      <c r="C6" s="179"/>
      <c r="D6" s="179"/>
      <c r="E6" s="179"/>
      <c r="F6" s="179"/>
    </row>
    <row r="7" spans="1:7" ht="20.25" thickBot="1">
      <c r="A7" s="7"/>
      <c r="B7" s="7"/>
      <c r="C7" s="7"/>
      <c r="D7" s="7"/>
      <c r="E7" s="7"/>
      <c r="F7" s="7"/>
    </row>
    <row r="8" spans="1:7" ht="20.25" thickBot="1">
      <c r="A8" s="204" t="s">
        <v>48</v>
      </c>
      <c r="B8" s="205"/>
      <c r="C8" s="205"/>
      <c r="D8" s="205"/>
      <c r="E8" s="205"/>
      <c r="F8" s="206"/>
      <c r="G8" s="74"/>
    </row>
    <row r="9" spans="1:7" s="49" customFormat="1" ht="20.25" thickBot="1">
      <c r="A9" s="75" t="s">
        <v>0</v>
      </c>
      <c r="B9" s="76" t="s">
        <v>9</v>
      </c>
      <c r="C9" s="76" t="s">
        <v>21</v>
      </c>
      <c r="D9" s="77" t="s">
        <v>1</v>
      </c>
      <c r="E9" s="78" t="s">
        <v>4</v>
      </c>
      <c r="F9" s="78" t="s">
        <v>5</v>
      </c>
      <c r="G9" s="79"/>
    </row>
    <row r="10" spans="1:7" ht="20.25" thickBot="1">
      <c r="A10" s="52" t="s">
        <v>194</v>
      </c>
      <c r="B10" s="28" t="s">
        <v>222</v>
      </c>
      <c r="C10" s="29">
        <v>42587</v>
      </c>
      <c r="D10" s="55">
        <v>-1</v>
      </c>
      <c r="E10" s="321">
        <v>31</v>
      </c>
      <c r="F10" s="56">
        <f>(E10-D10)</f>
        <v>32</v>
      </c>
      <c r="G10" s="80" t="s">
        <v>25</v>
      </c>
    </row>
    <row r="11" spans="1:7" ht="20.25" thickBot="1">
      <c r="A11" s="52" t="s">
        <v>193</v>
      </c>
      <c r="B11" s="28" t="s">
        <v>139</v>
      </c>
      <c r="C11" s="29">
        <v>42625</v>
      </c>
      <c r="D11" s="55">
        <v>10</v>
      </c>
      <c r="E11" s="321">
        <v>42</v>
      </c>
      <c r="F11" s="56">
        <f>(E11-D11)</f>
        <v>32</v>
      </c>
      <c r="G11" s="81" t="s">
        <v>26</v>
      </c>
    </row>
    <row r="12" spans="1:7" ht="20.25" thickBot="1">
      <c r="A12" s="52" t="s">
        <v>195</v>
      </c>
      <c r="B12" s="28" t="s">
        <v>141</v>
      </c>
      <c r="C12" s="29">
        <v>42765</v>
      </c>
      <c r="D12" s="55">
        <v>0</v>
      </c>
      <c r="E12" s="15">
        <v>44</v>
      </c>
      <c r="F12" s="56">
        <f>(E12-D12)</f>
        <v>44</v>
      </c>
    </row>
    <row r="13" spans="1:7" ht="20.25" thickBot="1">
      <c r="A13" s="52" t="s">
        <v>198</v>
      </c>
      <c r="B13" s="28" t="s">
        <v>143</v>
      </c>
      <c r="C13" s="29">
        <v>42608</v>
      </c>
      <c r="D13" s="55">
        <v>16</v>
      </c>
      <c r="E13" s="15">
        <v>45</v>
      </c>
      <c r="F13" s="56">
        <f>(E13-D13)</f>
        <v>29</v>
      </c>
      <c r="G13" s="80" t="s">
        <v>17</v>
      </c>
    </row>
    <row r="14" spans="1:7" ht="19.5">
      <c r="A14" s="52" t="s">
        <v>192</v>
      </c>
      <c r="B14" s="28" t="s">
        <v>143</v>
      </c>
      <c r="C14" s="29">
        <v>42696</v>
      </c>
      <c r="D14" s="55">
        <v>3</v>
      </c>
      <c r="E14" s="15">
        <v>50</v>
      </c>
      <c r="F14" s="56">
        <f>(E14-D14)</f>
        <v>47</v>
      </c>
    </row>
    <row r="15" spans="1:7" ht="19.5">
      <c r="A15" s="52" t="s">
        <v>199</v>
      </c>
      <c r="B15" s="28" t="s">
        <v>146</v>
      </c>
      <c r="C15" s="29">
        <v>42936</v>
      </c>
      <c r="D15" s="55">
        <v>0</v>
      </c>
      <c r="E15" s="15">
        <v>50</v>
      </c>
      <c r="F15" s="56">
        <f>(E15-D15)</f>
        <v>50</v>
      </c>
    </row>
    <row r="16" spans="1:7" ht="19.5">
      <c r="A16" s="52" t="s">
        <v>197</v>
      </c>
      <c r="B16" s="28" t="s">
        <v>141</v>
      </c>
      <c r="C16" s="29">
        <v>42408</v>
      </c>
      <c r="D16" s="55">
        <v>17</v>
      </c>
      <c r="E16" s="15">
        <v>55</v>
      </c>
      <c r="F16" s="56">
        <f>(E16-D16)</f>
        <v>38</v>
      </c>
    </row>
    <row r="17" spans="1:7" ht="19.5">
      <c r="A17" s="52" t="s">
        <v>205</v>
      </c>
      <c r="B17" s="28" t="s">
        <v>223</v>
      </c>
      <c r="C17" s="29">
        <v>43201</v>
      </c>
      <c r="D17" s="55">
        <v>0</v>
      </c>
      <c r="E17" s="15">
        <v>56</v>
      </c>
      <c r="F17" s="56">
        <f>(E17-D17)</f>
        <v>56</v>
      </c>
    </row>
    <row r="18" spans="1:7" ht="19.5">
      <c r="A18" s="52" t="s">
        <v>196</v>
      </c>
      <c r="B18" s="28" t="s">
        <v>221</v>
      </c>
      <c r="C18" s="29">
        <v>42853</v>
      </c>
      <c r="D18" s="55">
        <v>0</v>
      </c>
      <c r="E18" s="15">
        <v>61</v>
      </c>
      <c r="F18" s="56">
        <f>(E18-D18)</f>
        <v>61</v>
      </c>
    </row>
    <row r="19" spans="1:7" ht="19.5">
      <c r="A19" s="52" t="s">
        <v>201</v>
      </c>
      <c r="B19" s="28" t="s">
        <v>146</v>
      </c>
      <c r="C19" s="29">
        <v>42623</v>
      </c>
      <c r="D19" s="55">
        <v>0</v>
      </c>
      <c r="E19" s="15">
        <v>63</v>
      </c>
      <c r="F19" s="56">
        <f>(E19-D19)</f>
        <v>63</v>
      </c>
    </row>
    <row r="20" spans="1:7" ht="19.5">
      <c r="A20" s="52" t="s">
        <v>202</v>
      </c>
      <c r="B20" s="28" t="s">
        <v>140</v>
      </c>
      <c r="C20" s="29">
        <v>42584</v>
      </c>
      <c r="D20" s="55">
        <v>0</v>
      </c>
      <c r="E20" s="15">
        <v>68</v>
      </c>
      <c r="F20" s="56">
        <f>(E20-D20)</f>
        <v>68</v>
      </c>
    </row>
    <row r="21" spans="1:7" ht="19.5">
      <c r="A21" s="52" t="s">
        <v>206</v>
      </c>
      <c r="B21" s="28" t="s">
        <v>138</v>
      </c>
      <c r="C21" s="29">
        <v>42874</v>
      </c>
      <c r="D21" s="55">
        <v>0</v>
      </c>
      <c r="E21" s="15">
        <v>70</v>
      </c>
      <c r="F21" s="56">
        <f>(E21-D21)</f>
        <v>70</v>
      </c>
    </row>
    <row r="22" spans="1:7" ht="19.5">
      <c r="A22" s="52" t="s">
        <v>204</v>
      </c>
      <c r="B22" s="28" t="s">
        <v>138</v>
      </c>
      <c r="C22" s="29">
        <v>43021</v>
      </c>
      <c r="D22" s="55">
        <v>0</v>
      </c>
      <c r="E22" s="15">
        <v>75</v>
      </c>
      <c r="F22" s="56">
        <f>(E22-D22)</f>
        <v>75</v>
      </c>
    </row>
    <row r="23" spans="1:7" ht="19.5">
      <c r="A23" s="323" t="s">
        <v>200</v>
      </c>
      <c r="B23" s="28" t="s">
        <v>140</v>
      </c>
      <c r="C23" s="29">
        <v>42667</v>
      </c>
      <c r="D23" s="55">
        <v>0</v>
      </c>
      <c r="E23" s="325" t="s">
        <v>10</v>
      </c>
      <c r="F23" s="326" t="s">
        <v>10</v>
      </c>
      <c r="G23" s="79"/>
    </row>
    <row r="24" spans="1:7" ht="20.25" thickBot="1">
      <c r="A24" s="327" t="s">
        <v>203</v>
      </c>
      <c r="B24" s="86" t="s">
        <v>138</v>
      </c>
      <c r="C24" s="318">
        <v>43089</v>
      </c>
      <c r="D24" s="319">
        <v>0</v>
      </c>
      <c r="E24" s="177" t="s">
        <v>10</v>
      </c>
      <c r="F24" s="328" t="s">
        <v>10</v>
      </c>
      <c r="G24" s="74"/>
    </row>
    <row r="25" spans="1:7" ht="19.5" thickBot="1">
      <c r="A25" s="310"/>
      <c r="B25" s="311"/>
      <c r="C25" s="312"/>
      <c r="D25" s="82"/>
      <c r="E25" s="74"/>
      <c r="F25" s="74"/>
      <c r="G25" s="74"/>
    </row>
    <row r="26" spans="1:7" ht="20.25" thickBot="1">
      <c r="A26" s="207" t="s">
        <v>50</v>
      </c>
      <c r="B26" s="208"/>
      <c r="C26" s="208"/>
      <c r="D26" s="208"/>
      <c r="E26" s="208"/>
      <c r="F26" s="209"/>
      <c r="G26" s="74"/>
    </row>
    <row r="27" spans="1:7" ht="20.25" thickBot="1">
      <c r="A27" s="75" t="s">
        <v>0</v>
      </c>
      <c r="B27" s="76" t="s">
        <v>9</v>
      </c>
      <c r="C27" s="76" t="s">
        <v>21</v>
      </c>
      <c r="D27" s="77" t="s">
        <v>1</v>
      </c>
      <c r="E27" s="78" t="s">
        <v>4</v>
      </c>
      <c r="F27" s="78" t="s">
        <v>5</v>
      </c>
      <c r="G27" s="74"/>
    </row>
    <row r="28" spans="1:7" ht="20.25" thickBot="1">
      <c r="A28" s="52" t="s">
        <v>209</v>
      </c>
      <c r="B28" s="28" t="s">
        <v>142</v>
      </c>
      <c r="C28" s="29">
        <v>42866</v>
      </c>
      <c r="D28" s="55">
        <v>0</v>
      </c>
      <c r="E28" s="321">
        <v>39</v>
      </c>
      <c r="F28" s="56">
        <f t="shared" ref="F28:F38" si="0">(E28-D28)</f>
        <v>39</v>
      </c>
      <c r="G28" s="80" t="s">
        <v>25</v>
      </c>
    </row>
    <row r="29" spans="1:7" ht="20.25" thickBot="1">
      <c r="A29" s="52" t="s">
        <v>224</v>
      </c>
      <c r="B29" s="28" t="s">
        <v>143</v>
      </c>
      <c r="C29" s="29">
        <v>42670</v>
      </c>
      <c r="D29" s="55">
        <v>5</v>
      </c>
      <c r="E29" s="321">
        <v>51</v>
      </c>
      <c r="F29" s="56">
        <f t="shared" si="0"/>
        <v>46</v>
      </c>
      <c r="G29" s="81" t="s">
        <v>26</v>
      </c>
    </row>
    <row r="30" spans="1:7" ht="20.25" thickBot="1">
      <c r="A30" s="317" t="s">
        <v>207</v>
      </c>
      <c r="B30" s="86" t="s">
        <v>139</v>
      </c>
      <c r="C30" s="318">
        <v>42446</v>
      </c>
      <c r="D30" s="319">
        <v>0</v>
      </c>
      <c r="E30" s="87">
        <v>57</v>
      </c>
      <c r="F30" s="333">
        <f t="shared" si="0"/>
        <v>57</v>
      </c>
      <c r="G30" s="80" t="s">
        <v>17</v>
      </c>
    </row>
    <row r="31" spans="1:7">
      <c r="B31" s="1"/>
      <c r="C31" s="1"/>
      <c r="D31" s="1"/>
      <c r="E31" s="1"/>
      <c r="F31" s="1"/>
    </row>
    <row r="32" spans="1:7">
      <c r="B32" s="1"/>
      <c r="C32" s="1"/>
      <c r="D32" s="1"/>
      <c r="E32" s="1"/>
      <c r="F32" s="1"/>
    </row>
    <row r="33" spans="2:6">
      <c r="B33" s="1"/>
      <c r="C33" s="1"/>
      <c r="D33" s="1"/>
      <c r="E33" s="1"/>
      <c r="F33" s="1"/>
    </row>
    <row r="34" spans="2:6">
      <c r="B34" s="1"/>
      <c r="C34" s="1"/>
      <c r="D34" s="1"/>
      <c r="E34" s="1"/>
      <c r="F34" s="1"/>
    </row>
    <row r="35" spans="2:6">
      <c r="B35" s="1"/>
      <c r="C35" s="1"/>
      <c r="D35" s="1"/>
      <c r="E35" s="1"/>
      <c r="F35" s="1"/>
    </row>
    <row r="36" spans="2:6">
      <c r="B36" s="1"/>
      <c r="C36" s="1"/>
      <c r="D36" s="1"/>
      <c r="E36" s="1"/>
      <c r="F36" s="1"/>
    </row>
    <row r="37" spans="2:6">
      <c r="B37" s="1"/>
      <c r="C37" s="1"/>
      <c r="D37" s="1"/>
      <c r="E37" s="1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F47" s="1"/>
    </row>
    <row r="48" spans="2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</sheetData>
  <sortState xmlns:xlrd2="http://schemas.microsoft.com/office/spreadsheetml/2017/richdata2" ref="A10:F24">
    <sortCondition ref="E10:E24"/>
  </sortState>
  <mergeCells count="8">
    <mergeCell ref="A6:F6"/>
    <mergeCell ref="A8:F8"/>
    <mergeCell ref="A26:F26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6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18"/>
    <col min="9" max="16384" width="11.42578125" style="1"/>
  </cols>
  <sheetData>
    <row r="1" spans="1:16" ht="30.75">
      <c r="A1" s="180" t="str">
        <f>JUV!A1</f>
        <v>GOLF &amp; LINKS</v>
      </c>
      <c r="B1" s="180"/>
      <c r="C1" s="180"/>
      <c r="D1" s="180"/>
      <c r="E1" s="180"/>
      <c r="F1" s="180"/>
    </row>
    <row r="2" spans="1:16" ht="23.25">
      <c r="A2" s="181" t="str">
        <f>JUV!A2</f>
        <v>COSTA ESMERALDA</v>
      </c>
      <c r="B2" s="181"/>
      <c r="C2" s="181"/>
      <c r="D2" s="181"/>
      <c r="E2" s="181"/>
      <c r="F2" s="181"/>
    </row>
    <row r="3" spans="1:16" ht="19.5">
      <c r="A3" s="182" t="s">
        <v>7</v>
      </c>
      <c r="B3" s="182"/>
      <c r="C3" s="182"/>
      <c r="D3" s="182"/>
      <c r="E3" s="182"/>
      <c r="F3" s="182"/>
    </row>
    <row r="4" spans="1:16" ht="26.25">
      <c r="A4" s="183" t="s">
        <v>12</v>
      </c>
      <c r="B4" s="183"/>
      <c r="C4" s="183"/>
      <c r="D4" s="183"/>
      <c r="E4" s="183"/>
      <c r="F4" s="183"/>
    </row>
    <row r="5" spans="1:16" ht="19.5">
      <c r="A5" s="184" t="s">
        <v>14</v>
      </c>
      <c r="B5" s="184"/>
      <c r="C5" s="184"/>
      <c r="D5" s="184"/>
      <c r="E5" s="184"/>
      <c r="F5" s="184"/>
    </row>
    <row r="6" spans="1:16" ht="19.5">
      <c r="A6" s="179" t="str">
        <f>ALBATROS!A6</f>
        <v>DOMINGO 01 DE JUNIO DE 2025</v>
      </c>
      <c r="B6" s="179"/>
      <c r="C6" s="179"/>
      <c r="D6" s="179"/>
      <c r="E6" s="179"/>
      <c r="F6" s="179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199" t="s">
        <v>24</v>
      </c>
      <c r="B8" s="200"/>
      <c r="C8" s="200"/>
      <c r="D8" s="200"/>
      <c r="E8" s="200"/>
      <c r="F8" s="201"/>
    </row>
    <row r="9" spans="1:16" s="49" customFormat="1" ht="20.25" thickBot="1">
      <c r="A9" s="14" t="s">
        <v>0</v>
      </c>
      <c r="B9" s="53" t="s">
        <v>9</v>
      </c>
      <c r="C9" s="53" t="s">
        <v>21</v>
      </c>
      <c r="D9" s="54" t="s">
        <v>1</v>
      </c>
      <c r="E9" s="4" t="s">
        <v>4</v>
      </c>
      <c r="F9" s="4" t="s">
        <v>5</v>
      </c>
      <c r="H9" s="18"/>
      <c r="K9" s="1"/>
      <c r="L9" s="1"/>
      <c r="M9" s="1"/>
      <c r="N9" s="1"/>
      <c r="O9" s="1"/>
      <c r="P9" s="1"/>
    </row>
    <row r="10" spans="1:16" ht="20.25" thickBot="1">
      <c r="A10" s="52" t="s">
        <v>166</v>
      </c>
      <c r="B10" s="28" t="s">
        <v>146</v>
      </c>
      <c r="C10" s="29">
        <v>40397</v>
      </c>
      <c r="D10" s="55">
        <v>22</v>
      </c>
      <c r="E10" s="15">
        <v>66</v>
      </c>
      <c r="F10" s="56">
        <f>(E10-D10)</f>
        <v>44</v>
      </c>
      <c r="G10" s="63" t="s">
        <v>25</v>
      </c>
      <c r="J10" s="49"/>
      <c r="K10" s="49"/>
      <c r="L10" s="49"/>
      <c r="M10" s="49"/>
    </row>
    <row r="11" spans="1:16" ht="19.5">
      <c r="A11" s="323" t="s">
        <v>165</v>
      </c>
      <c r="B11" s="28" t="s">
        <v>146</v>
      </c>
      <c r="C11" s="29">
        <v>40088</v>
      </c>
      <c r="D11" s="324" t="s">
        <v>10</v>
      </c>
      <c r="E11" s="325" t="s">
        <v>10</v>
      </c>
      <c r="F11" s="326" t="s">
        <v>10</v>
      </c>
    </row>
    <row r="12" spans="1:16">
      <c r="F12" s="1"/>
    </row>
    <row r="13" spans="1:16">
      <c r="F13" s="1"/>
    </row>
    <row r="14" spans="1:16">
      <c r="F14" s="1"/>
    </row>
    <row r="15" spans="1:16">
      <c r="F15" s="1"/>
    </row>
    <row r="16" spans="1:1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</sheetData>
  <sortState xmlns:xlrd2="http://schemas.microsoft.com/office/spreadsheetml/2017/richdata2" ref="A10:F11">
    <sortCondition ref="E10:E11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9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.75">
      <c r="A1" s="180" t="str">
        <f>JUV!A1</f>
        <v>GOLF &amp; LINKS</v>
      </c>
      <c r="B1" s="180"/>
      <c r="C1" s="180"/>
    </row>
    <row r="2" spans="1:4" ht="23.25">
      <c r="A2" s="181" t="str">
        <f>JUV!A2</f>
        <v>COSTA ESMERALDA</v>
      </c>
      <c r="B2" s="181"/>
      <c r="C2" s="181"/>
    </row>
    <row r="3" spans="1:4">
      <c r="A3" s="210" t="s">
        <v>7</v>
      </c>
      <c r="B3" s="210"/>
      <c r="C3" s="210"/>
    </row>
    <row r="4" spans="1:4" ht="26.25">
      <c r="A4" s="183" t="s">
        <v>12</v>
      </c>
      <c r="B4" s="183"/>
      <c r="C4" s="183"/>
    </row>
    <row r="5" spans="1:4" ht="19.5">
      <c r="A5" s="184" t="s">
        <v>19</v>
      </c>
      <c r="B5" s="184"/>
      <c r="C5" s="184"/>
    </row>
    <row r="6" spans="1:4" ht="19.5">
      <c r="A6" s="179" t="str">
        <f>ALBATROS!A6</f>
        <v>DOMINGO 01 DE JUNIO DE 2025</v>
      </c>
      <c r="B6" s="179"/>
      <c r="C6" s="179"/>
    </row>
    <row r="7" spans="1:4" ht="20.25" thickBot="1">
      <c r="A7" s="6"/>
      <c r="B7" s="6"/>
      <c r="C7" s="6"/>
    </row>
    <row r="8" spans="1:4" ht="20.25" thickBot="1">
      <c r="A8" s="199" t="s">
        <v>13</v>
      </c>
      <c r="B8" s="200"/>
      <c r="C8" s="201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4"/>
    </row>
    <row r="10" spans="1:4" ht="20.25" thickBot="1">
      <c r="A10" s="30" t="s">
        <v>212</v>
      </c>
      <c r="B10" s="88" t="s">
        <v>141</v>
      </c>
      <c r="C10" s="89">
        <v>29</v>
      </c>
      <c r="D10" s="17" t="s">
        <v>20</v>
      </c>
    </row>
    <row r="11" spans="1:4" ht="20.25" thickBot="1">
      <c r="A11" s="30" t="s">
        <v>217</v>
      </c>
      <c r="B11" s="88" t="s">
        <v>142</v>
      </c>
      <c r="C11" s="89">
        <v>35</v>
      </c>
      <c r="D11" s="17" t="s">
        <v>20</v>
      </c>
    </row>
    <row r="12" spans="1:4" ht="20.25" thickBot="1">
      <c r="A12" s="30" t="s">
        <v>216</v>
      </c>
      <c r="B12" s="88" t="s">
        <v>138</v>
      </c>
      <c r="C12" s="89">
        <v>37</v>
      </c>
      <c r="D12" s="17" t="s">
        <v>20</v>
      </c>
    </row>
    <row r="13" spans="1:4" ht="20.25" thickBot="1">
      <c r="A13" s="30" t="s">
        <v>218</v>
      </c>
      <c r="B13" s="88" t="s">
        <v>143</v>
      </c>
      <c r="C13" s="89">
        <v>39</v>
      </c>
      <c r="D13" s="17" t="s">
        <v>20</v>
      </c>
    </row>
    <row r="14" spans="1:4" ht="20.25" thickBot="1">
      <c r="A14" s="30" t="s">
        <v>219</v>
      </c>
      <c r="B14" s="88" t="s">
        <v>141</v>
      </c>
      <c r="C14" s="89">
        <v>41</v>
      </c>
      <c r="D14" s="17" t="s">
        <v>20</v>
      </c>
    </row>
    <row r="15" spans="1:4" ht="20.25" thickBot="1">
      <c r="A15" s="30" t="s">
        <v>225</v>
      </c>
      <c r="B15" s="88" t="s">
        <v>138</v>
      </c>
      <c r="C15" s="89">
        <v>42</v>
      </c>
      <c r="D15" s="17" t="s">
        <v>20</v>
      </c>
    </row>
    <row r="16" spans="1:4" ht="20.25" thickBot="1">
      <c r="A16" s="30" t="s">
        <v>214</v>
      </c>
      <c r="B16" s="88" t="s">
        <v>138</v>
      </c>
      <c r="C16" s="89">
        <v>42</v>
      </c>
      <c r="D16" s="17" t="s">
        <v>20</v>
      </c>
    </row>
    <row r="17" spans="1:4" ht="20.25" thickBot="1">
      <c r="A17" s="30" t="s">
        <v>215</v>
      </c>
      <c r="B17" s="88" t="s">
        <v>148</v>
      </c>
      <c r="C17" s="89">
        <v>42</v>
      </c>
      <c r="D17" s="17" t="s">
        <v>20</v>
      </c>
    </row>
    <row r="18" spans="1:4" ht="20.25" thickBot="1">
      <c r="A18" s="30" t="s">
        <v>211</v>
      </c>
      <c r="B18" s="88" t="s">
        <v>138</v>
      </c>
      <c r="C18" s="89">
        <v>50</v>
      </c>
      <c r="D18" s="17" t="s">
        <v>20</v>
      </c>
    </row>
    <row r="19" spans="1:4" ht="20.25" thickBot="1">
      <c r="A19" s="173" t="s">
        <v>213</v>
      </c>
      <c r="B19" s="329" t="s">
        <v>141</v>
      </c>
      <c r="C19" s="330" t="s">
        <v>10</v>
      </c>
      <c r="D19" s="17" t="s">
        <v>20</v>
      </c>
    </row>
  </sheetData>
  <sortState xmlns:xlrd2="http://schemas.microsoft.com/office/spreadsheetml/2017/richdata2" ref="A10:C19">
    <sortCondition ref="C10:C19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 SABADO</vt:lpstr>
      <vt:lpstr>TODOS GROSS</vt:lpstr>
      <vt:lpstr>HORA DOMINGO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2025-06-01T20:31:03Z</cp:lastPrinted>
  <dcterms:created xsi:type="dcterms:W3CDTF">2000-04-30T13:23:02Z</dcterms:created>
  <dcterms:modified xsi:type="dcterms:W3CDTF">2025-06-01T20:35:55Z</dcterms:modified>
</cp:coreProperties>
</file>